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O:\POPH\PRSC\PHP\PopHealthPrevention\PSQI\2023 PSQI\ACTIVE_VERSIONS\"/>
    </mc:Choice>
  </mc:AlternateContent>
  <xr:revisionPtr revIDLastSave="0" documentId="13_ncr:1_{0CBB9E9F-B26C-4E2C-9144-524EE3B65C54}" xr6:coauthVersionLast="47" xr6:coauthVersionMax="47" xr10:uidLastSave="{00000000-0000-0000-0000-000000000000}"/>
  <bookViews>
    <workbookView xWindow="-110" yWindow="-110" windowWidth="19420" windowHeight="10560" tabRatio="930" xr2:uid="{00000000-000D-0000-FFFF-FFFF00000000}"/>
  </bookViews>
  <sheets>
    <sheet name="Contents" sheetId="28" r:id="rId1"/>
    <sheet name="S1" sheetId="36" r:id="rId2"/>
    <sheet name="S2" sheetId="72" r:id="rId3"/>
    <sheet name="S3" sheetId="73" r:id="rId4"/>
    <sheet name="S4" sheetId="74" r:id="rId5"/>
    <sheet name="S5" sheetId="75" r:id="rId6"/>
    <sheet name="S6" sheetId="40" r:id="rId7"/>
    <sheet name="S7" sheetId="41" r:id="rId8"/>
    <sheet name="S8" sheetId="14" r:id="rId9"/>
    <sheet name="S9" sheetId="45" r:id="rId10"/>
    <sheet name="S10" sheetId="4" r:id="rId11"/>
    <sheet name="S11" sheetId="29" r:id="rId12"/>
    <sheet name="S12" sheetId="49" r:id="rId13"/>
    <sheet name="S13" sheetId="48" r:id="rId14"/>
    <sheet name="S14" sheetId="42" r:id="rId15"/>
    <sheet name="S15" sheetId="50" r:id="rId16"/>
    <sheet name="S16" sheetId="63" r:id="rId17"/>
    <sheet name="S17" sheetId="64" r:id="rId18"/>
    <sheet name="S18" sheetId="43" r:id="rId19"/>
    <sheet name="S19" sheetId="67" r:id="rId20"/>
    <sheet name="S20" sheetId="9" r:id="rId21"/>
    <sheet name="S21" sheetId="44" r:id="rId22"/>
    <sheet name="S22" sheetId="37" r:id="rId23"/>
    <sheet name="S23" sheetId="58" r:id="rId24"/>
    <sheet name="S24" sheetId="65" r:id="rId25"/>
    <sheet name="S25" sheetId="25" r:id="rId26"/>
    <sheet name="S26" sheetId="66" r:id="rId27"/>
    <sheet name="S27" sheetId="10" r:id="rId28"/>
    <sheet name="S28" sheetId="52" r:id="rId29"/>
    <sheet name="S29" sheetId="27" r:id="rId30"/>
    <sheet name="S30" sheetId="31" r:id="rId31"/>
    <sheet name="S31" sheetId="32" r:id="rId32"/>
    <sheet name="S32" sheetId="6" r:id="rId33"/>
    <sheet name="S33" sheetId="53" r:id="rId34"/>
    <sheet name="S34" sheetId="8" r:id="rId35"/>
  </sheets>
  <definedNames>
    <definedName name="_xlnm.Print_Area" localSheetId="10">'S10'!$A$1:$D$57</definedName>
    <definedName name="_xlnm.Print_Area" localSheetId="28">'S28'!$A$1:$D$39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8" l="1"/>
  <c r="E9" i="28"/>
  <c r="E8" i="28"/>
  <c r="E7" i="28"/>
  <c r="E6" i="28"/>
  <c r="E11" i="28"/>
  <c r="E12" i="28"/>
  <c r="E13" i="28"/>
  <c r="E14" i="28"/>
  <c r="E15" i="28"/>
  <c r="E16" i="28"/>
  <c r="E17" i="28"/>
  <c r="E18" i="28"/>
  <c r="E19" i="28"/>
  <c r="E20" i="28"/>
  <c r="E21" i="28"/>
  <c r="E22" i="28"/>
  <c r="E23" i="28"/>
  <c r="E24" i="28"/>
  <c r="E25" i="28"/>
  <c r="E26" i="28"/>
  <c r="E27" i="28"/>
  <c r="E28" i="28"/>
  <c r="E29" i="28"/>
  <c r="E30" i="28"/>
  <c r="E31" i="28"/>
  <c r="E32" i="28"/>
  <c r="E33" i="28"/>
  <c r="E34" i="28"/>
  <c r="E35" i="28"/>
  <c r="E36" i="28"/>
  <c r="E37" i="28"/>
  <c r="E38" i="28"/>
  <c r="E5" i="41" l="1"/>
  <c r="E6" i="41"/>
  <c r="E7" i="41"/>
  <c r="E9" i="41"/>
  <c r="E10" i="41"/>
  <c r="E12" i="41"/>
  <c r="E13" i="41"/>
  <c r="E14" i="41"/>
  <c r="E16" i="41"/>
  <c r="E17" i="41"/>
  <c r="D8" i="66"/>
  <c r="D7" i="66"/>
  <c r="D6" i="66"/>
  <c r="D5" i="66"/>
  <c r="E8" i="10"/>
  <c r="E7" i="10"/>
  <c r="E6" i="10"/>
  <c r="D8" i="10"/>
  <c r="D7" i="10"/>
  <c r="D6" i="10"/>
  <c r="C8" i="10"/>
  <c r="C7" i="10"/>
  <c r="C6" i="10"/>
  <c r="B8" i="10"/>
  <c r="B7" i="10"/>
  <c r="B6" i="10"/>
  <c r="E5" i="10"/>
  <c r="D5" i="10"/>
  <c r="C5" i="10"/>
  <c r="B5" i="10"/>
  <c r="B8" i="66" l="1"/>
  <c r="B7" i="66"/>
  <c r="B6" i="66"/>
  <c r="B5" i="66"/>
  <c r="C8" i="66"/>
  <c r="C7" i="66"/>
  <c r="C6" i="66"/>
  <c r="C5" i="66"/>
  <c r="B9" i="41" l="1"/>
  <c r="B13" i="41"/>
  <c r="B16" i="41"/>
  <c r="B7" i="41"/>
  <c r="B17" i="41"/>
  <c r="B10" i="41"/>
  <c r="B12" i="41"/>
  <c r="B6" i="41"/>
  <c r="B5" i="41"/>
  <c r="B14" i="41"/>
  <c r="E39" i="28" l="1"/>
  <c r="G8" i="25" l="1"/>
  <c r="D8" i="25"/>
  <c r="G7" i="25"/>
  <c r="D7" i="25"/>
  <c r="G6" i="25"/>
  <c r="D6" i="25"/>
  <c r="G5" i="25"/>
  <c r="D5" i="25"/>
</calcChain>
</file>

<file path=xl/sharedStrings.xml><?xml version="1.0" encoding="utf-8"?>
<sst xmlns="http://schemas.openxmlformats.org/spreadsheetml/2006/main" count="3190" uniqueCount="904">
  <si>
    <t>Domain</t>
  </si>
  <si>
    <t>Supplementary table</t>
  </si>
  <si>
    <t>Corresponding figure or table in report</t>
  </si>
  <si>
    <t>Indicator short name</t>
  </si>
  <si>
    <t>Indicator title</t>
  </si>
  <si>
    <t>S1</t>
  </si>
  <si>
    <t>Figure 1</t>
  </si>
  <si>
    <t>Household food insecurity</t>
  </si>
  <si>
    <t>S2</t>
  </si>
  <si>
    <t>NA</t>
  </si>
  <si>
    <t>Current smoking, long-term smoking cessation, and alcohol consumption in First Nations populations</t>
  </si>
  <si>
    <t>S3</t>
  </si>
  <si>
    <t>Current smoking, long-term smoking cessation, and alcohol consumption in Inuit populations</t>
  </si>
  <si>
    <t>S4</t>
  </si>
  <si>
    <t>Current smoking, long-term smoking cessation, and alcohol consumption in Métis populations</t>
  </si>
  <si>
    <t>S5</t>
  </si>
  <si>
    <t>Current smoking, long-term smoking cessation, and alcohol consumption in Urban Indigenous populations</t>
  </si>
  <si>
    <t>S6</t>
  </si>
  <si>
    <t>Figure 2</t>
  </si>
  <si>
    <t>Current smoking</t>
  </si>
  <si>
    <t>S7</t>
  </si>
  <si>
    <t>Table 1</t>
  </si>
  <si>
    <t xml:space="preserve">Tax as percentage of tobacco retail price </t>
  </si>
  <si>
    <t>S8</t>
  </si>
  <si>
    <t>Second-hand smoke exposure in adults</t>
  </si>
  <si>
    <t>S9</t>
  </si>
  <si>
    <t>Second-hand smoke exposure in adolescents</t>
  </si>
  <si>
    <t>S10</t>
  </si>
  <si>
    <t>Table 2</t>
  </si>
  <si>
    <t>Smoke-free policies in social housing</t>
  </si>
  <si>
    <t>S11</t>
  </si>
  <si>
    <t>Quit attempts</t>
  </si>
  <si>
    <t>S12</t>
  </si>
  <si>
    <t>Figure 3</t>
  </si>
  <si>
    <t>Long-term smoking cessation</t>
  </si>
  <si>
    <t>S13</t>
  </si>
  <si>
    <t>Figure 4</t>
  </si>
  <si>
    <t>Alcohol</t>
  </si>
  <si>
    <t>S14</t>
  </si>
  <si>
    <t>Figure 5</t>
  </si>
  <si>
    <t>Drinking more than 2 alcoholic drinks in the past week</t>
  </si>
  <si>
    <t>S15</t>
  </si>
  <si>
    <t>Minimum price of alcohol</t>
  </si>
  <si>
    <t>S16</t>
  </si>
  <si>
    <t>Private alcohol retail stores</t>
  </si>
  <si>
    <t>S17</t>
  </si>
  <si>
    <t>Figure 6</t>
  </si>
  <si>
    <t>Alcohol outlet density</t>
  </si>
  <si>
    <t>Healthy eating</t>
  </si>
  <si>
    <t>S18</t>
  </si>
  <si>
    <t>Vegetable and fruit intake in adults</t>
  </si>
  <si>
    <t>S19</t>
  </si>
  <si>
    <t>Vegetable and fruit intake in adolescents</t>
  </si>
  <si>
    <t>S20</t>
  </si>
  <si>
    <t>Food literacy development in secondary schools</t>
  </si>
  <si>
    <t>S21</t>
  </si>
  <si>
    <t>Figure 7</t>
  </si>
  <si>
    <t>Inadequate physical activity in adults</t>
  </si>
  <si>
    <t>S22</t>
  </si>
  <si>
    <t>Inadequate physical activity in adolescents</t>
  </si>
  <si>
    <t>S23</t>
  </si>
  <si>
    <t>Use of active transportation in adults</t>
  </si>
  <si>
    <t>S24</t>
  </si>
  <si>
    <t>Use of active transportation in adolescents</t>
  </si>
  <si>
    <t>S25</t>
  </si>
  <si>
    <t>Figure 8</t>
  </si>
  <si>
    <t>Health and physical education specialist teachers in schools</t>
  </si>
  <si>
    <t>S26</t>
  </si>
  <si>
    <t>S27</t>
  </si>
  <si>
    <t>Enrolment in health and physical education</t>
  </si>
  <si>
    <t>S28</t>
  </si>
  <si>
    <t>Table 3</t>
  </si>
  <si>
    <t>Shade policies in local municipalities</t>
  </si>
  <si>
    <t>S29</t>
  </si>
  <si>
    <t>Use of 1 or more sun protection measure</t>
  </si>
  <si>
    <t>S30</t>
  </si>
  <si>
    <t>One or more sunburns</t>
  </si>
  <si>
    <t>S31</t>
  </si>
  <si>
    <t>Use of 1 or more sun protection measure among adults reporting sunburns</t>
  </si>
  <si>
    <t>S32</t>
  </si>
  <si>
    <t>Table 4</t>
  </si>
  <si>
    <t>PM2.5 concentrations in outdoor air</t>
  </si>
  <si>
    <t>Infectious agents</t>
  </si>
  <si>
    <t>S33</t>
  </si>
  <si>
    <t>Figure 10</t>
  </si>
  <si>
    <t>School-based HPV vaccination coverage</t>
  </si>
  <si>
    <t>S34</t>
  </si>
  <si>
    <t>School-based hepatitis B vaccination coverage</t>
  </si>
  <si>
    <t>Supplementary Table S1:</t>
  </si>
  <si>
    <t>Percentage of households that were food insecure, by level of food insecurity and by public health unit, Ontario, 2018–2020 combined</t>
  </si>
  <si>
    <t>Public health unit</t>
  </si>
  <si>
    <t>Overall (%)</t>
  </si>
  <si>
    <t>Overall low 95% confidence interval</t>
  </si>
  <si>
    <t>Overall high 95% confidence interval</t>
  </si>
  <si>
    <t>Overall significance*</t>
  </si>
  <si>
    <t>Marginal (%)</t>
  </si>
  <si>
    <t>Marginal low 95% confidence interval</t>
  </si>
  <si>
    <t>Marginal high 95% confidence interval</t>
  </si>
  <si>
    <t>Marginal significance*</t>
  </si>
  <si>
    <t>Moderate (%)</t>
  </si>
  <si>
    <t>Moderate low 95% confidence interval</t>
  </si>
  <si>
    <t>Moderate high 95% confidence interval</t>
  </si>
  <si>
    <t>Moderate significance*</t>
  </si>
  <si>
    <t>Severe (%)</t>
  </si>
  <si>
    <t>Severe low 95% confidence interval</t>
  </si>
  <si>
    <t>Severe high 95% confidence interval</t>
  </si>
  <si>
    <t>Severe significance*</t>
  </si>
  <si>
    <t>Ontario</t>
  </si>
  <si>
    <t>Reference</t>
  </si>
  <si>
    <t>Algoma</t>
  </si>
  <si>
    <t>N</t>
  </si>
  <si>
    <t>5.3†</t>
  </si>
  <si>
    <t>6.4†</t>
  </si>
  <si>
    <t>5.6†</t>
  </si>
  <si>
    <t>Brant County</t>
  </si>
  <si>
    <t>5.5†</t>
  </si>
  <si>
    <t>6.1†</t>
  </si>
  <si>
    <t>Chatham-Kent</t>
  </si>
  <si>
    <t>5.8†</t>
  </si>
  <si>
    <t>8.0†</t>
  </si>
  <si>
    <t>Durham Region</t>
  </si>
  <si>
    <t>3.9†</t>
  </si>
  <si>
    <t>3.4†</t>
  </si>
  <si>
    <t>Eastern Ontario</t>
  </si>
  <si>
    <t>3.2†</t>
  </si>
  <si>
    <t>Y</t>
  </si>
  <si>
    <t>7.5†</t>
  </si>
  <si>
    <t>4.7†</t>
  </si>
  <si>
    <t>Grey Bruce</t>
  </si>
  <si>
    <t>5.0†</t>
  </si>
  <si>
    <t>8.4†</t>
  </si>
  <si>
    <t>‡</t>
  </si>
  <si>
    <t>Haldimand-Norfolk</t>
  </si>
  <si>
    <t>5.1†</t>
  </si>
  <si>
    <t>6.7†</t>
  </si>
  <si>
    <t>4.5†</t>
  </si>
  <si>
    <t>Haliburton, Kawartha, Pine Ridge District</t>
  </si>
  <si>
    <t>15.7†</t>
  </si>
  <si>
    <t>Halton Region</t>
  </si>
  <si>
    <t>4.8†</t>
  </si>
  <si>
    <t>Hamilton</t>
  </si>
  <si>
    <t>4.2†</t>
  </si>
  <si>
    <t>6.5†</t>
  </si>
  <si>
    <t>Hastings and Prince Edward Counties</t>
  </si>
  <si>
    <t>25.9†</t>
  </si>
  <si>
    <t>Huron Perth</t>
  </si>
  <si>
    <t>5.9†</t>
  </si>
  <si>
    <t>4.6†</t>
  </si>
  <si>
    <t>Kingston, Frontenac and Lennox &amp; Addington</t>
  </si>
  <si>
    <t>7.1†</t>
  </si>
  <si>
    <t>4.1†</t>
  </si>
  <si>
    <t>Lambton</t>
  </si>
  <si>
    <t>9.5†</t>
  </si>
  <si>
    <t>Leeds, Grenville and Lanark District</t>
  </si>
  <si>
    <t>4.4†</t>
  </si>
  <si>
    <t>3.8†</t>
  </si>
  <si>
    <t>Middlesex-London</t>
  </si>
  <si>
    <t>4.3†</t>
  </si>
  <si>
    <t>Niagara Region</t>
  </si>
  <si>
    <t>North Bay Parry Sound District</t>
  </si>
  <si>
    <t>6.0†</t>
  </si>
  <si>
    <t>5.7†</t>
  </si>
  <si>
    <t>Northwestern</t>
  </si>
  <si>
    <t>10.1†</t>
  </si>
  <si>
    <t>Ottawa</t>
  </si>
  <si>
    <t>3.3†</t>
  </si>
  <si>
    <t>Peel</t>
  </si>
  <si>
    <t>Peterborough County–City</t>
  </si>
  <si>
    <t>18.7†</t>
  </si>
  <si>
    <t>11.0†</t>
  </si>
  <si>
    <t>5.4†</t>
  </si>
  <si>
    <t>Porcupine</t>
  </si>
  <si>
    <t>5.2†</t>
  </si>
  <si>
    <t>Region of Waterloo</t>
  </si>
  <si>
    <t>Renfrew County and District</t>
  </si>
  <si>
    <t>3.5†</t>
  </si>
  <si>
    <t>Simcoe Muskoka District</t>
  </si>
  <si>
    <t>7.3†</t>
  </si>
  <si>
    <t>4.9†</t>
  </si>
  <si>
    <t>Southwestern</t>
  </si>
  <si>
    <t>2.3†</t>
  </si>
  <si>
    <t>Sudbury and District</t>
  </si>
  <si>
    <t>Thunder Bay District</t>
  </si>
  <si>
    <t>Timiskaming</t>
  </si>
  <si>
    <t>21.3†</t>
  </si>
  <si>
    <t>Toronto</t>
  </si>
  <si>
    <t>Wellington-Dufferin-Guelph</t>
  </si>
  <si>
    <t>Windsor-Essex County</t>
  </si>
  <si>
    <t>York Region</t>
  </si>
  <si>
    <t>3.7†</t>
  </si>
  <si>
    <t>2.0†</t>
  </si>
  <si>
    <t xml:space="preserve">Sources: </t>
  </si>
  <si>
    <t>Canadian Income Survey, 2018–2020 (Statistics Canada)</t>
  </si>
  <si>
    <t>Ontario Agency for Health Protection and Promotion (Public Health Ontario). Snapshots: household food insecurity snapshot [Internet]. Toronto, ON: King’s Printer for Ontario; c2023 [modified 2023 Mar 31; cited 2023 Apr 18]. Available from: https://www.publichealthontario.ca/en/data-and-analysis/health-equity/household-food-insecurity</t>
  </si>
  <si>
    <t xml:space="preserve">Prepared by: </t>
  </si>
  <si>
    <t>Public Health Ontario</t>
  </si>
  <si>
    <t>Notes:</t>
  </si>
  <si>
    <t>Overall food insecurity: Marginal, moderate, and severely food insecure households combined</t>
  </si>
  <si>
    <t>Marginal food insecurity: Some indication of worry or an income-related barrier to adequate, secure food access</t>
  </si>
  <si>
    <t>Moderate food insecurity: Compromise in quality or quantity of food consumed by adults or children</t>
  </si>
  <si>
    <t>Severe food insecurity: Disrupted eating patterns and reduced food intake among adults or children</t>
  </si>
  <si>
    <t>*Significance: Y indicates public health unit estimates that are significantly different from the Ontario estimate for each of overall, marginal, moderate, and severe household food insecurity</t>
  </si>
  <si>
    <t>†Interpret with caution due to high sampling variability in the estimate</t>
  </si>
  <si>
    <t>‡ Estimate has been suppressed due to very high sampling variability caused by small cell counts</t>
  </si>
  <si>
    <t xml:space="preserve">Supplementary Table S2: </t>
  </si>
  <si>
    <t>Percentage of First Nations adults (age 20 and older) who reported current smoking, long-term smoking cessation and alcohol consumption, by age group and sex, Ontario, 2015–2020 combined</t>
  </si>
  <si>
    <t>Sociodemographic factor</t>
  </si>
  <si>
    <t>Category</t>
  </si>
  <si>
    <t>Current smoking (%)</t>
  </si>
  <si>
    <t>Current smoking low 95% confidence interval</t>
  </si>
  <si>
    <t>Current smoking high 95% confidence interval</t>
  </si>
  <si>
    <t>Long-term smoking cessation (%)</t>
  </si>
  <si>
    <t>Long-term smoking cessation low 95% confidence interval</t>
  </si>
  <si>
    <t>Long-term smoking cessation high 95% confidence interval</t>
  </si>
  <si>
    <t>Alcohol consumption (%)</t>
  </si>
  <si>
    <t>Alcohol consumption low 95% confidence interval</t>
  </si>
  <si>
    <t>Alcohol consumption high 95% confidence interval</t>
  </si>
  <si>
    <t>Total (all First Nations adults)</t>
  </si>
  <si>
    <t>Total</t>
  </si>
  <si>
    <t>Sex</t>
  </si>
  <si>
    <t>Male</t>
  </si>
  <si>
    <t>Female</t>
  </si>
  <si>
    <t>Age group</t>
  </si>
  <si>
    <t>20 to 29 years</t>
  </si>
  <si>
    <t xml:space="preserve">‡ </t>
  </si>
  <si>
    <t>30 to 44 years</t>
  </si>
  <si>
    <t>45 to 64 years</t>
  </si>
  <si>
    <t>65 years or older</t>
  </si>
  <si>
    <t>25.6†</t>
  </si>
  <si>
    <t>29.1†</t>
  </si>
  <si>
    <t xml:space="preserve">Source: </t>
  </si>
  <si>
    <t>Canadian Community Health Survey, 2015–2020 (Statistics Canada)</t>
  </si>
  <si>
    <t>Ontario Health, Population Health and Prevention Unit</t>
  </si>
  <si>
    <t>Total estimate and estimates by sex are adjusted to the age distribution of the Ontario Aboriginal Identity population in the 2006 census. Estimates by age group are unadjusted.</t>
  </si>
  <si>
    <t>Current smoking: the percentage of adults (age 20 and older) who reported smoking cigarettes every day or occasionally</t>
  </si>
  <si>
    <t>Long-term smoking cessation: the percentage of adults (age 20 and older) reporting past daily or occasional smoking, who stopped smoking completely at least 1 year ago</t>
  </si>
  <si>
    <t>Alcohol consumption: the percentage of adults (age 20 and older) who reported drinking more than 2 alcoholic drinks in the past week</t>
  </si>
  <si>
    <t xml:space="preserve">Supplementary Table S3: </t>
  </si>
  <si>
    <t>Percentage of Inuit adults (age 20 and older) who reported current smoking, long-term smoking cessation and alcohol consumption, by sex, Ontario, 2015–2020 combined</t>
  </si>
  <si>
    <t>Total (all Inuit adults)</t>
  </si>
  <si>
    <t>41.3†</t>
  </si>
  <si>
    <t>49.6†</t>
  </si>
  <si>
    <t>34.9†</t>
  </si>
  <si>
    <t>70.7†</t>
  </si>
  <si>
    <t>73.9†</t>
  </si>
  <si>
    <t>45.8†</t>
  </si>
  <si>
    <t>48.4†</t>
  </si>
  <si>
    <t xml:space="preserve">Estimates are adjusted to the age distribution of the Canadian outside Inuit Nunangat identity population in the 2006 census </t>
  </si>
  <si>
    <t xml:space="preserve">Supplementary Table S4: </t>
  </si>
  <si>
    <t>Percentage of Métis adults (age 20 and older) who reported current smoking, long-term smoking cessation and alcohol consumption, by age group and sex, Ontario, 2015–2020 combined</t>
  </si>
  <si>
    <t>Total (all Métis adults)</t>
  </si>
  <si>
    <t>39.1†</t>
  </si>
  <si>
    <t>50.7†</t>
  </si>
  <si>
    <t>39.2†</t>
  </si>
  <si>
    <t>15.5†</t>
  </si>
  <si>
    <t>23.1†</t>
  </si>
  <si>
    <t xml:space="preserve">Supplementary Table S5: </t>
  </si>
  <si>
    <t>Percentage of urban Indigenous adults (age 20 and older) who reported current smoking, long-term smoking cessation and alcohol consumption, by age group and sex, Ontario, 2015–2020 combined</t>
  </si>
  <si>
    <t>Total (all urban Indigenous adults)</t>
  </si>
  <si>
    <t>10.5†</t>
  </si>
  <si>
    <t>22.3†</t>
  </si>
  <si>
    <t>29.0†</t>
  </si>
  <si>
    <t>Urban Indigenous peoples include First Nations, Inuit, and Métis peoples who reside in urban areas</t>
  </si>
  <si>
    <t xml:space="preserve">Supplementary Table S6: </t>
  </si>
  <si>
    <t>Percentage of adults (age 20 and older) who reported smoking cigarettes every day or occasionally, by selected sociodemographic factors, Ontario, 2017–2020 combined</t>
  </si>
  <si>
    <t>Percent</t>
  </si>
  <si>
    <t>Low 95% confidence interval</t>
  </si>
  <si>
    <t>High 95% confidence interval</t>
  </si>
  <si>
    <t>Significance*</t>
  </si>
  <si>
    <t>Income quintile</t>
  </si>
  <si>
    <t>Q1 (lowest)</t>
  </si>
  <si>
    <t>Q2</t>
  </si>
  <si>
    <t>Q3</t>
  </si>
  <si>
    <t>Q4</t>
  </si>
  <si>
    <t>Q5 (highest)</t>
  </si>
  <si>
    <t>Racial group</t>
  </si>
  <si>
    <t>White</t>
  </si>
  <si>
    <t xml:space="preserve">South Asian </t>
  </si>
  <si>
    <t>East Asian</t>
  </si>
  <si>
    <t>Black</t>
  </si>
  <si>
    <t>Southeast Asian</t>
  </si>
  <si>
    <t>8.6†</t>
  </si>
  <si>
    <t>Latin American</t>
  </si>
  <si>
    <t>8.3†</t>
  </si>
  <si>
    <t>Arab or West Asian</t>
  </si>
  <si>
    <t>Other</t>
  </si>
  <si>
    <t>14.1†</t>
  </si>
  <si>
    <t xml:space="preserve">Multiple </t>
  </si>
  <si>
    <t>12.1†</t>
  </si>
  <si>
    <t>Immigration status</t>
  </si>
  <si>
    <t>10 years in Canada or less</t>
  </si>
  <si>
    <t>More than 10 years in Canada</t>
  </si>
  <si>
    <t>Canadian-born</t>
  </si>
  <si>
    <t>Geography</t>
  </si>
  <si>
    <t>Urban</t>
  </si>
  <si>
    <t xml:space="preserve">Rural </t>
  </si>
  <si>
    <t>Canadian Community Health Survey, 2017–2020 (Statistics Canada)</t>
  </si>
  <si>
    <t>Estimates are adjusted to the age distribution of the 2011 Canadian population</t>
  </si>
  <si>
    <t>*Significance: Y indicates estimates that are significantly different from the estimates in the following reference categories: males for analyses by sex; quintile 5 for analyses by income; White for analyses by racial group; Canadian-born for analyses by immigration status; urban for analyses by geography</t>
  </si>
  <si>
    <t xml:space="preserve">Supplementary Table S7: </t>
  </si>
  <si>
    <t>Tobacco taxes as a percentage of average total retail price per carton of 200 cigarettes, by province or territory, 2022</t>
  </si>
  <si>
    <t>Province or territory</t>
  </si>
  <si>
    <t>Pre-tax price ($)</t>
  </si>
  <si>
    <t>Total taxes ($)</t>
  </si>
  <si>
    <t>Average total retail price ($)</t>
  </si>
  <si>
    <t>Tax as a percentage of total retail price (%)</t>
  </si>
  <si>
    <t>British Columbia</t>
  </si>
  <si>
    <t>Manitoba</t>
  </si>
  <si>
    <t>Nova Scotia</t>
  </si>
  <si>
    <t>Saskatchewan</t>
  </si>
  <si>
    <t>Quebec</t>
  </si>
  <si>
    <t>Newfoundland and Labrador</t>
  </si>
  <si>
    <t>Prince Edward Island</t>
  </si>
  <si>
    <t>New Brunswick</t>
  </si>
  <si>
    <t>Alberta</t>
  </si>
  <si>
    <t>Yukon</t>
  </si>
  <si>
    <t>Nunavut</t>
  </si>
  <si>
    <t>Northwest Territories</t>
  </si>
  <si>
    <t>Sources:</t>
  </si>
  <si>
    <t>Total taxes retrieved from provincial or territorial government websites for the tobacco taxes in effect or announced in 2022 (see Technical Appendix for citations)</t>
  </si>
  <si>
    <t>Average Annual Retail Price (after tax) of Cigarette Cartons, custom report (Statistics Canada)</t>
  </si>
  <si>
    <t>Total retail price data represent a simple standardized unit price of cigarette cartons across geographies recorded by the Consumer Price Index</t>
  </si>
  <si>
    <t>The Consumer Price Index uses the final price paid by the consumer and includes all applicable taxes</t>
  </si>
  <si>
    <t>Users are advised to exercise caution when comparing to the official (weighted) average prices table released by Statistics Canada as the calculation methods are different</t>
  </si>
  <si>
    <t>Average prices should not be used as a measure of pure price change through time because the product and outlet sample can vary between sampling periods</t>
  </si>
  <si>
    <t xml:space="preserve">Supplementary Table S8: </t>
  </si>
  <si>
    <t>Percentage of non-smoking adults (age 20 and older) who reported exposure to second-hand smoke every day or almost every day, by location and selected sociodemographic factors, Ontario, 2019–2020 combined</t>
  </si>
  <si>
    <t>Home (%)</t>
  </si>
  <si>
    <t>Home low 95% confidence interval</t>
  </si>
  <si>
    <t>Home high 95% confidence interval</t>
  </si>
  <si>
    <t>Home significance*</t>
  </si>
  <si>
    <t>Vehicle (%)</t>
  </si>
  <si>
    <t>Vehicle low 95% confidence interval</t>
  </si>
  <si>
    <t>Vehicle high 95% confidence interval</t>
  </si>
  <si>
    <t>Vehicle significance*</t>
  </si>
  <si>
    <t>Public (%)</t>
  </si>
  <si>
    <t>Public low 95% confidence interval</t>
  </si>
  <si>
    <t>Public high 95% confidence interval</t>
  </si>
  <si>
    <t>Public significance*</t>
  </si>
  <si>
    <t>Work or school (%)</t>
  </si>
  <si>
    <t>Work or school low 95% confidence interval</t>
  </si>
  <si>
    <t>Work or school high 95% confidence interval</t>
  </si>
  <si>
    <t>Work or school significance*</t>
  </si>
  <si>
    <t>3.6†</t>
  </si>
  <si>
    <t>3.1†</t>
  </si>
  <si>
    <t>2.6†</t>
  </si>
  <si>
    <t>1.7†</t>
  </si>
  <si>
    <t>1.6†</t>
  </si>
  <si>
    <t>1.2†</t>
  </si>
  <si>
    <t>8.7†</t>
  </si>
  <si>
    <t>2.8†</t>
  </si>
  <si>
    <t>13.8†</t>
  </si>
  <si>
    <t>14.8†</t>
  </si>
  <si>
    <t>13.2†</t>
  </si>
  <si>
    <t>7.4†</t>
  </si>
  <si>
    <t>15.3†</t>
  </si>
  <si>
    <t>2.7†</t>
  </si>
  <si>
    <t>9.3†</t>
  </si>
  <si>
    <t>8.9†</t>
  </si>
  <si>
    <t>2.2†</t>
  </si>
  <si>
    <t>7.2†</t>
  </si>
  <si>
    <t>2.1†</t>
  </si>
  <si>
    <t>Canadian Community Health Survey, 2019–2020 (Statistics Canada)</t>
  </si>
  <si>
    <t>Home: Percentage of current non-smoking adults who reported current exposure to second-hand smoke in their homes every day or almost every day</t>
  </si>
  <si>
    <t>Vehicle: Percentage of current non-smoking adults who reported being exposed to second-hand smoke in a private vehicle every day or almost every day in the past month</t>
  </si>
  <si>
    <t>Public: Percentage of current non-smoking adults who reported being exposed to second-hand smoke in public places every day or almost every day in the past month</t>
  </si>
  <si>
    <t>Work or school: Percentage of current non-smoking adults who reported being exposed to second-hand smoke in te workplace or at school every day or almost every day in the past month</t>
  </si>
  <si>
    <t>*Significance: Y indicates estimates that are significantly different from the estimates in the following reference categories: males for analyses by sex; quintile 5 for analyses by income; White for analyses by racial group; Canadian-born for analyses by immigration status; urban for analyses by geography. Significance is blank where estimates have been suppressed.</t>
  </si>
  <si>
    <t xml:space="preserve">Supplementary Table S9: </t>
  </si>
  <si>
    <t>Percentage of non-smoking adolescents (ages 12 to 19) who reported exposure to second-hand smoke every day or almost every day, by location and selected sociodemographic factors, Ontario, 2019–2020 combined</t>
  </si>
  <si>
    <t>6.6†</t>
  </si>
  <si>
    <t>6.2†</t>
  </si>
  <si>
    <t>13.3†</t>
  </si>
  <si>
    <t>9.2†</t>
  </si>
  <si>
    <t>7.6†</t>
  </si>
  <si>
    <t>12.6†</t>
  </si>
  <si>
    <t>10.4†</t>
  </si>
  <si>
    <t>17.3†</t>
  </si>
  <si>
    <t>12.3†</t>
  </si>
  <si>
    <t>7.8†</t>
  </si>
  <si>
    <t>13.5†</t>
  </si>
  <si>
    <t>8.1†</t>
  </si>
  <si>
    <t>15.9†</t>
  </si>
  <si>
    <t>17.2†</t>
  </si>
  <si>
    <t>13.6†</t>
  </si>
  <si>
    <t>Home: Percentage of current non-smoking adolescents who reported current exposure to second-hand smoke in their homes every day or almost every day</t>
  </si>
  <si>
    <t>Vehicle: Percentage of current non-smoking adolescents who reported being exposed to second-hand smoke in a private vehicle every day or almost every day in the past month</t>
  </si>
  <si>
    <t>Public: Percentage of current non-smoking adolescents who reported being exposed to second-hand smoke in public places every day or almost every day in the past month</t>
  </si>
  <si>
    <t>Work or school: Percentage of current non-smoking adolescents who reported being exposed to second-hand smoke in te workplace or at school every day or almost every day in the past month</t>
  </si>
  <si>
    <t xml:space="preserve">Supplementary Table S10: </t>
  </si>
  <si>
    <t>Smoke-free policies in local housing corporations, Ontario, 2022</t>
  </si>
  <si>
    <t xml:space="preserve">Local housing corporation </t>
  </si>
  <si>
    <t>Approximate number of units</t>
  </si>
  <si>
    <t>Approximate number of residents</t>
  </si>
  <si>
    <t>Name and effective date of corporate smoke-free policy</t>
  </si>
  <si>
    <t>Algoma District Services Administration Board, Housing Services</t>
  </si>
  <si>
    <t>Smoke Free-Policy. Effective December 1, 2018.</t>
  </si>
  <si>
    <t>Brant and Brantford Local Housing Corporation*</t>
  </si>
  <si>
    <t>N/A</t>
  </si>
  <si>
    <t>Does not have a corporate smoke-free policy</t>
  </si>
  <si>
    <t>Bruce County Housing Corporation</t>
  </si>
  <si>
    <t>No Smoking Policy. Effective April 1, 2011.</t>
  </si>
  <si>
    <t>Chatham-Kent Housing Services</t>
  </si>
  <si>
    <t>No Smoking Policy. Effective July 1, 2018.</t>
  </si>
  <si>
    <t>City of Cornwall, Housing Services Division</t>
  </si>
  <si>
    <t>Smoke-Free Policy. Effective for senior units June 1, 2017 and family units June 1, 2018.</t>
  </si>
  <si>
    <t>CityHousing Hamilton</t>
  </si>
  <si>
    <t>Smoke-Free Living Policy. Effective January 1, 2020.</t>
  </si>
  <si>
    <t>Cochrane District Social Services Administration Board</t>
  </si>
  <si>
    <t>Resolution NO. 12 – 075, Smoke-Free Housing. Effective April 1, 2013.</t>
  </si>
  <si>
    <t>County of Lambton</t>
  </si>
  <si>
    <t>County of Wellington Housing Services</t>
  </si>
  <si>
    <t xml:space="preserve">Smoke-Free Policy. Effective January 1, 2018. </t>
  </si>
  <si>
    <t>District Municipality of Muskoka Social Housing</t>
  </si>
  <si>
    <t>Non-Smoking Policy. Effective January 1, 2018.</t>
  </si>
  <si>
    <t>District of Nipissing Social Services Administration Board, Social Housing*</t>
  </si>
  <si>
    <t>District of Parry Sound Social Services Administration Board*</t>
  </si>
  <si>
    <t>District of Timiskaming Social Services Administration Board</t>
  </si>
  <si>
    <t>Dufferin County Housing Corporation</t>
  </si>
  <si>
    <t>Smoke-Free Policy. Effective April 1, 2017.</t>
  </si>
  <si>
    <t>Durham Regional Local Housing Corporation</t>
  </si>
  <si>
    <t>No-Smoking Policy. Effective February 1, 2021.</t>
  </si>
  <si>
    <t>Greater Sudbury Housing Corporation</t>
  </si>
  <si>
    <t>Grey County and Owen Sound Housing Corporation</t>
  </si>
  <si>
    <t>Smoke-Free Policy. Effective January 1, 2014.</t>
  </si>
  <si>
    <t>Haldimand-Norfolk Housing Corporation</t>
  </si>
  <si>
    <t>Halton Community Housing Corporation</t>
  </si>
  <si>
    <t>Hastings Local Housing Corporation</t>
  </si>
  <si>
    <t>No Smoking Policy. Effective January 1, 2016.</t>
  </si>
  <si>
    <t>Housing York Inc.</t>
  </si>
  <si>
    <t>Smoke-Free Policy. Effective November 1, 2014.</t>
  </si>
  <si>
    <t>Huron County Housing Corporation</t>
  </si>
  <si>
    <t xml:space="preserve">Smoke-Free Policy. Effective July 1, 2016.                                                                           </t>
  </si>
  <si>
    <t>Kawartha Lakes Haliburton Housing Corporation</t>
  </si>
  <si>
    <t>Kenora District Services Board</t>
  </si>
  <si>
    <t>Smoke-Free Policy. Effective March 1, 2019.</t>
  </si>
  <si>
    <t>Kingston and Frontenac Housing Corporation</t>
  </si>
  <si>
    <t>Lanark County Housing Corporation</t>
  </si>
  <si>
    <t>No Smoking Policy. Effective December 1, 2021.</t>
  </si>
  <si>
    <t>London &amp; Middlesex Community Housing*</t>
  </si>
  <si>
    <t>Manitoulin-Sudbury District Services Board, Community Housing</t>
  </si>
  <si>
    <t>Niagara Regional Housing</t>
  </si>
  <si>
    <t>Northumberland County Housing Corporation</t>
  </si>
  <si>
    <t>Smoke-Free Policy. Effective June 1, 2013.</t>
  </si>
  <si>
    <t>Ottawa Community Housing Corporation</t>
  </si>
  <si>
    <t>No-Smoking Policy. Effective May 31, 2014.</t>
  </si>
  <si>
    <t>Oxford County Housing Corporation*</t>
  </si>
  <si>
    <t>Peel Housing Corporation operating as Peel Living*</t>
  </si>
  <si>
    <t>Smoke-Free Living Policy. Effective November 1, 2018.</t>
  </si>
  <si>
    <t>Perth &amp; Stratford Housing Corporation</t>
  </si>
  <si>
    <t>Smoke-Free Policy. Effective August 1, 2018.</t>
  </si>
  <si>
    <t>Peterborough Housing Corporation</t>
  </si>
  <si>
    <t>Prescott-Russell Housing Services</t>
  </si>
  <si>
    <t>Smoke-Free Policy. Effective Jan. 1, 2014.</t>
  </si>
  <si>
    <t>Prince Edward-Lennox &amp; Addington Housing Corporation</t>
  </si>
  <si>
    <t>Smoke-Free Policy. Effective May 1, 2018.</t>
  </si>
  <si>
    <t>Rainy River District Social Services Administration Board</t>
  </si>
  <si>
    <t>Smoke Free Policy. Effective January 1, 2016.</t>
  </si>
  <si>
    <t>Renfrew County Housing Corporation</t>
  </si>
  <si>
    <t>Smoke-Free Housing Policy. Effective January 1, 2016.</t>
  </si>
  <si>
    <t>Sault Ste. Marie Housing Corporation</t>
  </si>
  <si>
    <t xml:space="preserve">Smoke-Free Policy. Effective October 1, 2015. </t>
  </si>
  <si>
    <t>Simcoe County Housing Corporation*</t>
  </si>
  <si>
    <t>Non-Smoking Policy. Effective November 13, 2018.</t>
  </si>
  <si>
    <t>St. Thomas and Elgin County Housing Corporation*</t>
  </si>
  <si>
    <t>The District of Thunder Bay Social Services Administration Board</t>
  </si>
  <si>
    <t>Smoke-Free Policy. Effective September 1, 2015.</t>
  </si>
  <si>
    <t>The United Counties of Leeds and Grenville, Social Housing Department</t>
  </si>
  <si>
    <t>Smoke-Free Policy. Effective September 1, 2012.</t>
  </si>
  <si>
    <t>Toronto Community Housing Corporation</t>
  </si>
  <si>
    <t>Waterloo Region Housing</t>
  </si>
  <si>
    <t>Smoke-Free Policy. Effective April 1, 2010.</t>
  </si>
  <si>
    <t>Windsor Essex Community Housing Corporation</t>
  </si>
  <si>
    <t>Smoke-free policies posted on the web or sent via email from local housing corporations that reported having corporate smoke-free policy</t>
  </si>
  <si>
    <t>The presence of a smoke-free policy at each of the 47 local housing corporations in Ontario was determined by reviewing their website and contacting the corporation to verify what was found.</t>
  </si>
  <si>
    <t>* The information is from the website only; the corporation did not verify/confirm the information.</t>
  </si>
  <si>
    <t>N/A The number of residents was not available on the website or from the corporation.</t>
  </si>
  <si>
    <t xml:space="preserve">Supplementary Table S11: </t>
  </si>
  <si>
    <t>Percentage of adults (age 25 and older) reporting current daily or occasional smoking or smoking in the past month and smoking over 100 cigarettes in their lifetimes, who reported making 1 or more serious attempts to quit smoking (at least 24 hours) in the past 12 months, by selected sociodemographic factors, Ontario, 2022</t>
  </si>
  <si>
    <t>25 to 34 years</t>
  </si>
  <si>
    <t>35 to 44 years</t>
  </si>
  <si>
    <t>45 to 54 years</t>
  </si>
  <si>
    <t>55 to 64 years</t>
  </si>
  <si>
    <t>32.2†</t>
  </si>
  <si>
    <t>Income</t>
  </si>
  <si>
    <t>Less than $40,000</t>
  </si>
  <si>
    <t>$40,000 to $69,999</t>
  </si>
  <si>
    <t>$70,000 to $99,999</t>
  </si>
  <si>
    <t>$100,000 or more</t>
  </si>
  <si>
    <t>Asian</t>
  </si>
  <si>
    <t>Other**</t>
  </si>
  <si>
    <t>56.0†</t>
  </si>
  <si>
    <t>67.1†</t>
  </si>
  <si>
    <t>Rural</t>
  </si>
  <si>
    <t>Centre for Addiction and Mental Health, 2022</t>
  </si>
  <si>
    <t>Public Health Ontario, Health Promotion Chronic Disease &amp; Injury Prevention</t>
  </si>
  <si>
    <t>** ‘Other’ includes Indigenous, Middle Eastern, Latin American, Mixed race, and other racial groups</t>
  </si>
  <si>
    <t>† Interpret with caution due to high sampling variability in the estimate</t>
  </si>
  <si>
    <t>Supplementary Table S12:</t>
  </si>
  <si>
    <t>Percentage of adults (age 20 and older) reporting past daily or occasional smoking, who stopped smoking completely at least 1 year ago, by selected sociodemographic factors, Ontario, 2017–2020 combined</t>
  </si>
  <si>
    <t>Supplementary Table S13:</t>
  </si>
  <si>
    <t>Percentage of adults (age 20 and older) reporting past daily or occasional smoking, who stopped smoking completely at least 1 year ago, by public health unit, Ontario, 2017–2020 combined</t>
  </si>
  <si>
    <t xml:space="preserve">Brant County </t>
  </si>
  <si>
    <t xml:space="preserve">Grey Bruce </t>
  </si>
  <si>
    <t>Huron County</t>
  </si>
  <si>
    <t>Perth District</t>
  </si>
  <si>
    <t>Peterborough County-City</t>
  </si>
  <si>
    <t xml:space="preserve">Southwestern </t>
  </si>
  <si>
    <t>CCHS data for Elgin-St. Thomas and Oxford County health units were combined for the 2017-2018 survey years due to the merger to form Southwestern Public Health in 2018</t>
  </si>
  <si>
    <t>*Significance: Y indicates public health unit estimates that are significantly different from the Ontario estimate</t>
  </si>
  <si>
    <t>Supplementary Table S14:</t>
  </si>
  <si>
    <t>Percentage of adults (age 19 and older) who reported drinking more than 2 alcoholic drinks in the past week, by selected sociodemographic factors, Ontario, 2017–2020 combined</t>
  </si>
  <si>
    <t>Supplementary Table S15:</t>
  </si>
  <si>
    <t>Minimum retail price of alcohol sold in alcohol retail stores set by the Liquor Control Board of Ontario, by product type, per standard drink (17.05 mL of alcohol), Ontario, 2013 to 2022</t>
  </si>
  <si>
    <t>Year</t>
  </si>
  <si>
    <t>Spirits 40.0% ABV
750 mL bottle
($ per standard drink)</t>
  </si>
  <si>
    <t>Ontario wine 12.5% ABV
750 mL bottle
($ per standard drink)</t>
  </si>
  <si>
    <t>Imported wine 12.5% ABV
750 mL bottle
($ per standard drink)</t>
  </si>
  <si>
    <t>Beer 5.0% ABV
12 x 341 mL bottle
($ per standard drink)</t>
  </si>
  <si>
    <t>Beer 6.0% ABV
473 mL can
($ per standard drink)</t>
  </si>
  <si>
    <t>Recommended minimum price ($)</t>
  </si>
  <si>
    <t>Minimum Retail Price Index Factor, 2013 to 2022 (Liquor Control Board of Ontario)</t>
  </si>
  <si>
    <t>Minimum retail prices include taxes and container deposits and are effective annually as of March 1 for the relevant year</t>
  </si>
  <si>
    <t xml:space="preserve">Off-premises alcohol outlet: retail store in which alcohol is purchased, but consumed elsewhere </t>
  </si>
  <si>
    <t xml:space="preserve">Recommended minimum price: Hill-McManus D, et al. Model-based appraisal of alcohol minimum pricing in Ontario and British Columbia: a Canadian adaptation of the Sheffield Alcohol Policy Model Version 2. Sheffield: ScHARR, University of Sheffield; 2012. </t>
  </si>
  <si>
    <t>The recommended minimum price is adjusted for the sample year using the Bank of Canada's inflation calculator using the baseline price of $1.50 in 2010 dollars.</t>
  </si>
  <si>
    <t>Supplementary Table S16:</t>
  </si>
  <si>
    <t>Percentage of alcohol retail stores that are privately owned, by public health unit, Ontario, 2022</t>
  </si>
  <si>
    <t>Lists of Brewers Retail (The Beer Store), farmers' markets, ferment-on-premise locations, off-site wineries, on-site wineries, on-site breweries, on-site distilleries and grocery stores, 2022 (Alcohol and Gaming Commission of Ontario). Lists of Agency Stores and LCBO stores, 2022 (Liquor Control Board of Ontario).</t>
  </si>
  <si>
    <t>Privately owned alcohol retail stores are Brewers Retail stores (The Beer Store), farmers' markets, ferment-on-premise locations, off-site wineries, on-site wineries, on-site breweries, on-site distilleries, grocery stores and LCBO Agency Stores (i.e., all alcohol retail outlets except LCBO stores)</t>
  </si>
  <si>
    <t>Alcohol retail stores are also called off-premises alcohol outlets and are places where people buy alcohol to drink elsewhere. Alcohol retail stores include publicly and privately owned stores.</t>
  </si>
  <si>
    <t>Supplementary Table S17:</t>
  </si>
  <si>
    <t>Number of on-premises, off-premises, and total alcohol outlets per 10,000 people (age 15 and older), by public health unit, Ontario, 2022</t>
  </si>
  <si>
    <t>Number of on-premises alcohol outlets per 10,000 people</t>
  </si>
  <si>
    <t>Number of off-premises alcohol outlets per 10,000 people</t>
  </si>
  <si>
    <t>Total number of alcohol outlets per 10,000 people</t>
  </si>
  <si>
    <t>Lists of Brewers Retail (The Beer Store), farmers' markets, ferment-on-premise locations, off-site wineries, on-site wineries, on-site breweries, on-site distilleries and grocery stores, 2022 (Alcohol and Gaming Commission of Ontario). Lists of Agency Stores and LCBO stores, 2022 (Liquor Control Board of Ontario). Population estimates, Ministry of Finance, 2022 (Statistics Canada).</t>
  </si>
  <si>
    <t xml:space="preserve">Ontario’s 2022 population, age 15 and older, by public health unit, was estimated based on the Ministry of Finance’s population projection, 2021–2046
</t>
  </si>
  <si>
    <t>On-premises alcohol outlets refer to establishments where customers buy alcohol to consume on site (e.g., restaurants and bars). Off-premises alcohol outlets refer to stores where customers buy alcohol to consume elsewhere. The total number of alcohol outlets is the sum of the number of on-premises and off-premises alcohol outlets.</t>
  </si>
  <si>
    <t>Supplementary Table S18:</t>
  </si>
  <si>
    <t>Percentage of adults (age 18 and older) who reported eating vegetables and fruit fewer than 5 times per day, by selected sociodemographic factors, Ontario, 2015–2017 combined</t>
  </si>
  <si>
    <t>Canadian Community Health Survey, 2015–2017 (Statistics Canada)</t>
  </si>
  <si>
    <t>Supplementary Table S19:</t>
  </si>
  <si>
    <t>Percentage of adolescents (ages 12 to 17) who reported eating vegetables and fruit fewer than 5 times per day, by selected sociodemographic factors, Ontario, 2015–2017 combined</t>
  </si>
  <si>
    <t>Supplementary Table S20:</t>
  </si>
  <si>
    <t>Percentage of students in publicly funded secondary schools who earned at least 1 credit in courses with a food literacy component during their secondary school education, Ontario, 2013/14 to 2016/17 Grade 9 cohorts</t>
  </si>
  <si>
    <t>Cohort</t>
  </si>
  <si>
    <t>2013/14 to 2017/18</t>
  </si>
  <si>
    <t>2014/15 to 2018/19</t>
  </si>
  <si>
    <t>2015/16 to 2019/20</t>
  </si>
  <si>
    <t>2016/17 to 2020/21</t>
  </si>
  <si>
    <t>Ontario School Information System (Ministry of Education), 2013/14 to 2020/21</t>
  </si>
  <si>
    <t>Ontario Health, Population Health and Prevention Unit, based on analytic results provided by the Dissemination and Reporting Unit, Ministry of Education</t>
  </si>
  <si>
    <t>Includes public and publicly funded Roman Catholic elementary and secondary schools</t>
  </si>
  <si>
    <t>Excludes private schools, publicly funded hospital and provincial schools, care, treatment and correctional facilities, summer, night and adult continuing education day schools</t>
  </si>
  <si>
    <t>Excludes courses related to food handling or cooking that are offered to students participating in the Specialist High Skills Majors programs</t>
  </si>
  <si>
    <t>Includes students who began Grade 9 in the 2013/14, 2014/15, 2015/16, and 2016/17 school years and earned 1 or more credits in a course that included a food literacy component, any year within 5 years of enrolling in Grade 9</t>
  </si>
  <si>
    <t>Supplementary Table S21:</t>
  </si>
  <si>
    <t>Percentage of adults (ages 18 and older) who reported less than the recommended level of moderate-to-vigorous physical activity, by selected sociodemographic factors, Ontario, 2016–2018 combined</t>
  </si>
  <si>
    <t>Canadian Community Health Survey, 2016–2018 (Statistics Canada)</t>
  </si>
  <si>
    <t>The Canadian 24-Hour Movement Guidelines recommend 150 minutes of moderate-to-vigorous physical activity per week for adults (age 18 and older)</t>
  </si>
  <si>
    <t>Supplementary Table S22:</t>
  </si>
  <si>
    <t>Percentage of adolescents (ages 12 to 17) who reported less than the recommended level of moderate-to-vigorous physical activity, by selected sociodemographic factors, Ontario, 2016–2018 combined</t>
  </si>
  <si>
    <t>79.0†</t>
  </si>
  <si>
    <t>The Canadian 24-Hour Movement Guidelines recommend 60 minutes or more of moderate-to-vigorous physical activity a day for adolescents ages 12 to 17</t>
  </si>
  <si>
    <t>Supplementary Table S23:</t>
  </si>
  <si>
    <t>Percentage of adults (age 18 and older) who reported use of active transportation in the previous week, by selected sociodemographic factors, Ontario, 2016–2018 combined</t>
  </si>
  <si>
    <t>Active transportation: active ways, like walking or cycling, to get to places such as school, the bus stop, the shopping centre, work or to visit friends</t>
  </si>
  <si>
    <t>Supplementary Table S24:</t>
  </si>
  <si>
    <t>Percentage of adolescents (ages 12 to 17) who reported use of active transportation in the previous week, by selected sociodemographic factors, Ontario, 2016–2018 combined</t>
  </si>
  <si>
    <t>Supplementary Table S25:</t>
  </si>
  <si>
    <t>Percentage of publicly funded elementary and secondary schools with at least 1 full or part-time specialist teacher assigned to teach health and physical education, Ontario, 2017/18 to 2020/21 school years</t>
  </si>
  <si>
    <t xml:space="preserve">School years </t>
  </si>
  <si>
    <t>Elementary: Full-time (%)</t>
  </si>
  <si>
    <t>Elementary: Part-time (%)</t>
  </si>
  <si>
    <t>Elementary: Full- and part-time (%)</t>
  </si>
  <si>
    <t>Secondary: Full-time (%)</t>
  </si>
  <si>
    <t>Secondary: Part-time (%)</t>
  </si>
  <si>
    <t>Secondary: Full- and part-time (%)</t>
  </si>
  <si>
    <t>2017/18</t>
  </si>
  <si>
    <t>2018/19</t>
  </si>
  <si>
    <t>2019/20</t>
  </si>
  <si>
    <t>2020/21</t>
  </si>
  <si>
    <t>Source:</t>
  </si>
  <si>
    <t>Ontario School Information System, 2017/18 to 2020/21 (Ministry of Education)</t>
  </si>
  <si>
    <t>Prepared by:</t>
  </si>
  <si>
    <t>Excludes teachers on leave and long-term occasional teachers, principals and vice-principals</t>
  </si>
  <si>
    <t>Full time: 1.0 full-time equivalent (FTE) or more; note that 1.0 FTE or more does not necessarily mean there are 1 or more full-time specialist teachers because 2 or more part-time specialist teachers may account for 1.0 FTE or more. Part time: Greater than 0 and less than 1.0 FTE.</t>
  </si>
  <si>
    <t>Supplementary Table S26:</t>
  </si>
  <si>
    <t xml:space="preserve">Overall provincial ratio of students (in schools with a full or part-time specialist teacher assigned to teach health and physical education) to 1 health and physical education specialist teacher in publicly funded elementary and secondary schools, Ontario, 2017/18 to 2020/21 school years </t>
  </si>
  <si>
    <t>Elementary</t>
  </si>
  <si>
    <t>Secondary</t>
  </si>
  <si>
    <t>Elementary and secondary combined</t>
  </si>
  <si>
    <t>Ontario Health, Population Health and Prevention</t>
  </si>
  <si>
    <t>Supplementary Table S27:</t>
  </si>
  <si>
    <t>Percentage of students in publicly funded secondary schools who earned 1 or more health and physical education credits, by grade, Ontario, 2017/18 to 2020/21 school years</t>
  </si>
  <si>
    <t>School years</t>
  </si>
  <si>
    <t>Grade 9 (%)</t>
  </si>
  <si>
    <t>Grade 10 (%)</t>
  </si>
  <si>
    <t>Grade 11 (%)</t>
  </si>
  <si>
    <t>Grade 12 (%)</t>
  </si>
  <si>
    <t xml:space="preserve">Ontario School Information System, 2017/18 to 2020/21 (Ministry of Education) </t>
  </si>
  <si>
    <t>Includes public and publicly funded Roman Catholic secondary schools</t>
  </si>
  <si>
    <t>Supplementary Table S28:</t>
  </si>
  <si>
    <t>Shade policies in the planning policy documents of local municipalities with populations of 100,000 or more, Ontario, as of November 2022</t>
  </si>
  <si>
    <t>Municipality</t>
  </si>
  <si>
    <t>Strength of shade policy</t>
  </si>
  <si>
    <t>Policy statements confirmed by the municipality</t>
  </si>
  <si>
    <t>Statements on the provision of shade in planning documents (strongest statements identified)</t>
  </si>
  <si>
    <t>Ajax</t>
  </si>
  <si>
    <t>Strong</t>
  </si>
  <si>
    <t>Yes</t>
  </si>
  <si>
    <r>
      <rPr>
        <b/>
        <sz val="11"/>
        <color rgb="FF000000"/>
        <rFont val="Calibri"/>
        <family val="2"/>
      </rPr>
      <t xml:space="preserve">Municipal
</t>
    </r>
    <r>
      <rPr>
        <sz val="11"/>
        <color rgb="FF000000"/>
        <rFont val="Calibri"/>
        <family val="2"/>
      </rPr>
      <t xml:space="preserve">Should be provided
“the Town shall:…m) Provide shade, using natural and artificial structures placed in convenient, accessible locations in a manner that is sensitive to the surrounding environment to create protection against ultraviolet radiation at the right time of day and at the right time of year.” (Official Plan, Section 2.2.1 m)
"Additionally, tree establishment should be directed to areas where trees will provide shade to residents and visitors who may be exposed to ultraviolet radiation, such as: bus loops, walkways, trails, cycling paths, parks and other placed where people gather for social/ cultural activities." (Urban Forest Management Plan 2011- 2015, Section 3.3.3) (New)
</t>
    </r>
    <r>
      <rPr>
        <b/>
        <sz val="11"/>
        <color rgb="FF000000"/>
        <rFont val="Calibri"/>
        <family val="2"/>
      </rPr>
      <t xml:space="preserve">Private
</t>
    </r>
    <r>
      <rPr>
        <sz val="11"/>
        <color rgb="FF000000"/>
        <rFont val="Calibri"/>
        <family val="2"/>
      </rPr>
      <t>Should be provided
"The Town shall:...c) Require all new development to provide amenity for the adjacent public realm to render these areas attractive, interesting, comfortable and functional for pedestrians by providing:… iii) weather protection and shade, such as canopies and or or awnings" (Official Plan, Section 2.5.2.1c)</t>
    </r>
  </si>
  <si>
    <t>Barrie</t>
  </si>
  <si>
    <t>Moderate</t>
  </si>
  <si>
    <r>
      <rPr>
        <b/>
        <sz val="11"/>
        <color rgb="FF000000"/>
        <rFont val="Calibri"/>
        <family val="2"/>
      </rPr>
      <t xml:space="preserve">Municipal
</t>
    </r>
    <r>
      <rPr>
        <sz val="11"/>
        <color rgb="FF000000"/>
        <rFont val="Calibri"/>
        <family val="2"/>
      </rPr>
      <t>Should be provided
"The retention of forests and tree planting will be encouraged to enhance and improve the “urban forest” and tree cover as a means of improving air quality and reducing energy use through shading, sheltering, and screening." (Official Plan Section 3.7.2.1 d)
"The City shall develop and maintain a safe, well-linked and fully integrated active transportation network...This network will include trails, urban trails, cycling lanes and street features, such as furniture, lighting, signage and tree or man-made shade structures that are conducive to creating and sustaining pedestrians and cyclists." (Official Plan Section 4.6.2.4c)</t>
    </r>
  </si>
  <si>
    <t>Brampton</t>
  </si>
  <si>
    <t>Limited</t>
  </si>
  <si>
    <r>
      <rPr>
        <b/>
        <sz val="11"/>
        <color rgb="FF000000"/>
        <rFont val="Calibri"/>
        <family val="2"/>
      </rPr>
      <t xml:space="preserve">Municipal
</t>
    </r>
    <r>
      <rPr>
        <sz val="11"/>
        <color rgb="FF000000"/>
        <rFont val="Calibri"/>
        <family val="2"/>
      </rPr>
      <t>Should be considered
City Parks, Community Parks, Neighbourhood Parks "where feasible shall: … Provide a range of opportunities for both outdoor active and passive recreation which may include but is not limited to the following: … shade structure …" (Official Plan, Sections 4.7.3.1.1, 4.7.3.2.1 and 4.7.3.3.1)</t>
    </r>
  </si>
  <si>
    <t>Brantford</t>
  </si>
  <si>
    <r>
      <rPr>
        <b/>
        <sz val="11"/>
        <color rgb="FF000000"/>
        <rFont val="Calibri"/>
        <family val="2"/>
      </rPr>
      <t xml:space="preserve">Municipal and private
</t>
    </r>
    <r>
      <rPr>
        <sz val="11"/>
        <color rgb="FF000000"/>
        <rFont val="Calibri"/>
        <family val="2"/>
      </rPr>
      <t xml:space="preserve">Should be provided
"General Landscape Standards for Parking Lots - Landscaped planting areas shall contain, together with suitable shrub / ground cover plantings an average of : one large shade tree every 8m." (Site Plan Manual, 3.2.2)
</t>
    </r>
    <r>
      <rPr>
        <b/>
        <sz val="11"/>
        <color rgb="FF000000"/>
        <rFont val="Calibri"/>
        <family val="2"/>
      </rPr>
      <t xml:space="preserve">Municipal
</t>
    </r>
    <r>
      <rPr>
        <sz val="11"/>
        <color rgb="FF000000"/>
        <rFont val="Calibri"/>
        <family val="2"/>
      </rPr>
      <t>Should be considered
The City will follow the principles of Complete Streets in the design of roads by: iii. Supporting provisions for a comfortable pedestrian and cycling environment which may include shade trees, street furniture, bicycle racks, lighting and signed and safe street crossings and other traffic controls. (Official Plan: Envisioning Our City 2051, 7.1.e)</t>
    </r>
  </si>
  <si>
    <t>Burlington</t>
  </si>
  <si>
    <r>
      <rPr>
        <b/>
        <sz val="11"/>
        <color rgb="FF000000"/>
        <rFont val="Calibri"/>
        <family val="2"/>
      </rPr>
      <t xml:space="preserve">Municipal
</t>
    </r>
    <r>
      <rPr>
        <sz val="11"/>
        <color rgb="FF000000"/>
        <rFont val="Calibri"/>
        <family val="2"/>
      </rPr>
      <t xml:space="preserve">Should be considered
“Landscaping is encouraged along pedestrian linkages, to provide an increased public realm, shade, and protection from natural elements (i.e. wind, rain, sun, and snow).” (Official Plan 8.8.1(2).k.xxviii) (NEW)
"Consideration must be given to the impact on the streetscape to ensure a balance is found between the concerns with utility wire conflicts and the creation of a streetscape that is attractive and provides shade protection for pedestrians" (Urban Forest Management Plan, Section 4.2)
</t>
    </r>
    <r>
      <rPr>
        <b/>
        <sz val="11"/>
        <color rgb="FF000000"/>
        <rFont val="Calibri"/>
        <family val="2"/>
      </rPr>
      <t xml:space="preserve">Private
</t>
    </r>
    <r>
      <rPr>
        <sz val="11"/>
        <color rgb="FF000000"/>
        <rFont val="Calibri"/>
        <family val="2"/>
      </rPr>
      <t>Should be provided
"When outdoor amenity area is provided at grade, design it to: include multiple activities and functions such as a play area, dog run, seating, shade structure, or water features" (Design Guidelines for Mixed-Use and Residential Mid-Rise Buildings Section 2.5.16)</t>
    </r>
  </si>
  <si>
    <t>Cambridge</t>
  </si>
  <si>
    <r>
      <rPr>
        <b/>
        <sz val="11"/>
        <color rgb="FF000000"/>
        <rFont val="Calibri"/>
        <family val="2"/>
      </rPr>
      <t xml:space="preserve">Municipal and Private
</t>
    </r>
    <r>
      <rPr>
        <sz val="11"/>
        <color rgb="FF000000"/>
        <rFont val="Calibri"/>
        <family val="2"/>
      </rPr>
      <t>Should be provided
"Wherever feasible and appropriate the City will seek to provide increased shade in the open space system both on its own lands and elsewhere in collaboration with the School Boards, the Region, the GRCA, community organizations and private landowners." (Official Plan, Section 7.1.12)
Should be considered
"The City will promote and foster the creation of a quality built environment through urban design. In order to provide guidance to the development process in terms of achieving a high standard of design and meeting the urban design objectives and policies of this Plan, the City will prepare and adopt urban design guidelines which address items such as the following:…n) shade and access to sunlight..." (Official Plan Section, 5.14.1 n)</t>
    </r>
  </si>
  <si>
    <r>
      <rPr>
        <b/>
        <sz val="11"/>
        <color rgb="FF000000"/>
        <rFont val="Calibri"/>
        <family val="2"/>
      </rPr>
      <t xml:space="preserve">Municipal
</t>
    </r>
    <r>
      <rPr>
        <sz val="11"/>
        <color rgb="FF000000"/>
        <rFont val="Calibri"/>
        <family val="2"/>
      </rPr>
      <t>Should be considered
"The Municipality shall consider the creation of an Urban Forestry Plan with particular attention to the planting of street trees, improving streetscapes, and sustaining and expanding the tree canopy to provide adequate shade provision, reduce heat exposure, and improve air quality." (Official Plan, Section 2.2.1.2.6)</t>
    </r>
  </si>
  <si>
    <t>Clarington</t>
  </si>
  <si>
    <r>
      <rPr>
        <b/>
        <sz val="11"/>
        <color rgb="FF000000"/>
        <rFont val="Calibri"/>
        <family val="2"/>
      </rPr>
      <t xml:space="preserve">Municipal
</t>
    </r>
    <r>
      <rPr>
        <sz val="11"/>
        <color rgb="FF000000"/>
        <rFont val="Calibri"/>
        <family val="2"/>
      </rPr>
      <t>Should be provided
Roads and lanes will:...b) Be subject to comprehensive streetscape requirements including landscaping, that will provide a comfortable shaded environment for pedestrians. (Official Plan 2018, Section 6.2.2)
3.6.2. Play areas for younger children should provide the following:  j. high branching trees for shade (Landscape Design Guidelines For Site Planning 1990, 3.6.2)</t>
    </r>
  </si>
  <si>
    <t>Greater Sudbury</t>
  </si>
  <si>
    <r>
      <rPr>
        <b/>
        <sz val="11"/>
        <color rgb="FF000000"/>
        <rFont val="Calibri"/>
        <family val="2"/>
      </rPr>
      <t xml:space="preserve">Municipal and private
</t>
    </r>
    <r>
      <rPr>
        <sz val="11"/>
        <color rgb="FF000000"/>
        <rFont val="Calibri"/>
        <family val="2"/>
      </rPr>
      <t xml:space="preserve">Should be considered
"Landscaping will be used to frame desired views or focal points, direct pedestrian movement, and satisfy functional requirements, such as providing shade and buffering." (Official Plan, Section 14.7.3)
</t>
    </r>
    <r>
      <rPr>
        <b/>
        <sz val="11"/>
        <color rgb="FF000000"/>
        <rFont val="Calibri"/>
        <family val="2"/>
      </rPr>
      <t xml:space="preserve">Municipal
</t>
    </r>
    <r>
      <rPr>
        <sz val="11"/>
        <color rgb="FF000000"/>
        <rFont val="Calibri"/>
        <family val="2"/>
      </rPr>
      <t xml:space="preserve">Should be provided
"Municipal road improvement projects will be designed to include the provision of trees where appropriate in order to enhance urban aesthetics and to provide shade canopy and other environmental benefits." (Official Plan, Section 9.4.5)
"All community design will be properly integrated with the City's Natural Environment features and existing built form….mature trees will be protected in order to provide share canopy and to maintain their aesthetic and heritage value." (Official Plan, Section 14.4.1)
Should be considered
"The improvement of bus stops with shaded structures integrated into bus shelters, route information displays, bus bay construction, and the addition of bike racks on buses." (Official Plan, Section 11.3.1e)
"In designing parks, the City will: consider the needs of a diverse and aging population through the provision of washrooms, seating, shade or shelter, community gardens drinking fountains, pathways and picnic areas." (Official Plan, Section 7.3.1.3b) </t>
    </r>
  </si>
  <si>
    <t>Guelph</t>
  </si>
  <si>
    <t>No</t>
  </si>
  <si>
    <r>
      <rPr>
        <b/>
        <sz val="11"/>
        <color rgb="FF000000"/>
        <rFont val="Calibri"/>
        <family val="2"/>
      </rPr>
      <t xml:space="preserve">Municipal
</t>
    </r>
    <r>
      <rPr>
        <sz val="11"/>
        <color rgb="FF000000"/>
        <rFont val="Calibri"/>
        <family val="2"/>
      </rPr>
      <t xml:space="preserve">Should be provided
"Urban Squares, such as plazas, courtyards and piazzas, are publicly accessible open space with sitting areas and shade trees that allow for passive use, special events and social interaction." (Official Plan, Section 8.20.1)
Should be considered
"Special consideration will be given to matters such as bike lanes, physically separated bikeways and provisions for a comfortable pedestrian environment which may include shade trees, street furniture, bicycle racks, lighting, signed and safe street crossings and other traffic controls;" (Official Plan, Section 5.4.3iii)
"To achieve a pedestrian oriented public realm and streetscape, a variety of techniques may be implemented..., including: widening sidewalks to allow for a comfortable pedestrian environment as well as retail displays, outdoor café seating, benches and shade street trees;" (Official Plan, Section 8.2.7i)
"The selection of plant material: is encouraged to provide shade where appropriate" (Official Plan, Section 8.17.2Viii)
</t>
    </r>
    <r>
      <rPr>
        <b/>
        <sz val="11"/>
        <color rgb="FF000000"/>
        <rFont val="Calibri"/>
        <family val="2"/>
      </rPr>
      <t xml:space="preserve">Private
</t>
    </r>
    <r>
      <rPr>
        <sz val="11"/>
        <color rgb="FF000000"/>
        <rFont val="Calibri"/>
        <family val="2"/>
      </rPr>
      <t>Should be provided
"Common Outdoor Amenity Areas must include multiple functions or activities that encourage meeting, gathering or play (i.e. play area, seating, community garden, shade structure, barbecues, water features" (Built Form Standards for Mid-rise Buildings and Townhouses, Section 6.3)
"Strategically locate shade trees in key areas, such as near play areas, walkways within Common Outdoor Amenity Spaces and amongst surface parking areas" (Built Form Standards for Mid-rise Buildings and Townhouses, Section 6.5.1 and 6.5.6)</t>
    </r>
  </si>
  <si>
    <r>
      <rPr>
        <b/>
        <sz val="11"/>
        <color rgb="FF000000"/>
        <rFont val="Calibri"/>
        <family val="2"/>
      </rPr>
      <t xml:space="preserve">Municipal
</t>
    </r>
    <r>
      <rPr>
        <sz val="11"/>
        <color rgb="FF000000"/>
        <rFont val="Calibri"/>
        <family val="2"/>
      </rPr>
      <t xml:space="preserve">Should be provided
"A sun shelter with light is a standard amenity to be provided in all Neighbourhood Parks, Community Parks and City Wide Parks."(Park and Open Space Development Guide) (New)
</t>
    </r>
    <r>
      <rPr>
        <b/>
        <sz val="11"/>
        <color rgb="FF000000"/>
        <rFont val="Calibri"/>
        <family val="2"/>
      </rPr>
      <t xml:space="preserve">Municipal and private
</t>
    </r>
    <r>
      <rPr>
        <sz val="11"/>
        <color rgb="FF000000"/>
        <rFont val="Calibri"/>
        <family val="2"/>
      </rPr>
      <t>Should be provided
"Interiors of parking lots shall include landscaped islands, when possible, to provide shade and visual relief from hard surfaces." (Urban Hamilton Official Plan, Chapter B communities, Section 3.3.10.7)</t>
    </r>
  </si>
  <si>
    <t>Kingston</t>
  </si>
  <si>
    <r>
      <rPr>
        <b/>
        <sz val="11"/>
        <color rgb="FF000000"/>
        <rFont val="Calibri"/>
        <family val="2"/>
      </rPr>
      <t xml:space="preserve">Municipal and private
</t>
    </r>
    <r>
      <rPr>
        <sz val="11"/>
        <color rgb="FF000000"/>
        <rFont val="Calibri"/>
        <family val="2"/>
      </rPr>
      <t xml:space="preserve">Should be provided
"Through the review of development proposals, construction of public works, or the preparation and approval of area plans, the City shall maintain or enhance the character of valued streetscapes, community areas, and landscapes by: providing shade through natural or built means to provide comfortable outdoor environments and provide protection from ultraviolet radiation" (Official Plan, Streetscape and Public Spaces, Section 8.5.b) (NEW)
"Ensure high quality communal outdoor amenity areas that comply with the following standards: Receive sunlight, even in the winter, but offer shaded areas for peak sun exposure times…" (Design guidelines for residential lots, Section 8.3 f.)
"Provide shade over play spaces for children, including formal play equipment and seating for adults." (Design guidelines for residential lots, Section 8.3 k.)
</t>
    </r>
    <r>
      <rPr>
        <b/>
        <sz val="11"/>
        <color rgb="FF000000"/>
        <rFont val="Calibri"/>
        <family val="2"/>
      </rPr>
      <t xml:space="preserve">Municipal
</t>
    </r>
    <r>
      <rPr>
        <sz val="11"/>
        <color rgb="FF000000"/>
        <rFont val="Calibri"/>
        <family val="2"/>
      </rPr>
      <t>Should be provided
"Provide shade in resting areas, gathering spots and recreational areas, as well as along routes for active transportation." (Design guidelines for communities, Section 3.3 f.)
"Provide seating in shaded areas for social interaction, casual surveillance, and to support accessibility." (Design guidelines for communities, Section 5.6 m.)</t>
    </r>
  </si>
  <si>
    <t>Kitchener</t>
  </si>
  <si>
    <r>
      <rPr>
        <b/>
        <sz val="11"/>
        <color rgb="FF000000"/>
        <rFont val="Calibri"/>
        <family val="2"/>
      </rPr>
      <t xml:space="preserve">Municipal
</t>
    </r>
    <r>
      <rPr>
        <sz val="11"/>
        <color rgb="FF000000"/>
        <rFont val="Calibri"/>
        <family val="2"/>
      </rPr>
      <t xml:space="preserve">Should be provided
"The City will consider the provision of shade as an essential component when planning, developing or retrofitting community facilities and public parks." (Official Plan, Section 8.C.1.10.)
"The City will require the provision of shade, either natural or constructed, to provide protection from sun exposure, mitigate the urban heat island, and reduce energy demands provided it does not does not generate unacceptable adverse impacts." (Official Plan, Section 11.C.1.22.)
"The City will design pedestrian-friendly streets by: v) providing shade as an essential component of streetscape design…" (Official Plan, Section 13.C.1.4. d) v)
</t>
    </r>
    <r>
      <rPr>
        <b/>
        <sz val="11"/>
        <color rgb="FF000000"/>
        <rFont val="Calibri"/>
        <family val="2"/>
      </rPr>
      <t xml:space="preserve">Private
</t>
    </r>
    <r>
      <rPr>
        <sz val="11"/>
        <color rgb="FF000000"/>
        <rFont val="Calibri"/>
        <family val="2"/>
      </rPr>
      <t>Should be provided
"The City will require the provision of shade, either natural or constructed, to provide protection from sun exposure, mitigate the urban heat island, and reduce energy demands provided it does not does not generate unacceptable adverse impacts." (Official Plan, Section 11.C.1.22.)</t>
    </r>
  </si>
  <si>
    <t>London</t>
  </si>
  <si>
    <r>
      <rPr>
        <b/>
        <sz val="11"/>
        <color rgb="FF000000"/>
        <rFont val="Calibri"/>
        <family val="2"/>
      </rPr>
      <t xml:space="preserve">Municipal
</t>
    </r>
    <r>
      <rPr>
        <sz val="11"/>
        <color rgb="FF000000"/>
        <rFont val="Calibri"/>
        <family val="2"/>
      </rPr>
      <t>Should be provided
"Tree planting will focus on the preferential planting of large shade tree species where possible to maximize long-term benefits." (Official Plan, Section 401.2)
"Shade trees should be incorporated into designs, planted, and maintained to achieve an effective tree canopy cover along non-motorized mobility routes, such as sidewalks, cycling lanes and pathways, and around public gathering places such as plazas, transit stops, benches, and playgrounds, in conformity with the City Building policies of this Plan." (Official Plan, Section 401.7)
"Ensure that an adequate level of tree planting has been incorporated into developments for visual aesthetics, shade, cooling, and establishing quality pedestrian environments in neighbourhoods and within sites, in conformity with the policies of this Plan. (Official Plan, Section 401.10) (NEW)
Should be considered
"[Neighbourhood] Parks...will also offer appropriate spaces, shaded seating areas and other amenities for a broader demographic" (Official Plan, Section 412)
"District Parks...may include: lit sports fields, spray pads, tennis courts, skateboard parks, parking lots, major play structures, gathering areas, ample benches, and shaded areas." (Official Plan, Section 413)
"To better reflect changes in London’s population, greater attention should be paid to incorporating amenities (such as washrooms, benches or seating areas, shaded areas, picnic areas, floral gardens, open spaces that can accommodate new activities, etc.) that increase the usability of parks for older adults and residents of different ethnic backgrounds." (Parks and Recreation Strategic Master Plan, Recommendation 121)</t>
    </r>
  </si>
  <si>
    <t>Markham</t>
  </si>
  <si>
    <r>
      <rPr>
        <b/>
        <sz val="11"/>
        <color rgb="FF000000"/>
        <rFont val="Calibri"/>
        <family val="2"/>
      </rPr>
      <t xml:space="preserve">Municipal
</t>
    </r>
    <r>
      <rPr>
        <sz val="11"/>
        <color rgb="FF000000"/>
        <rFont val="Calibri"/>
        <family val="2"/>
      </rPr>
      <t xml:space="preserve">Should be considered
"The following considerations are critical for appropriate tree selection: … Selection of large shade trees where space is available to maximize long term benefits." (Streetscape Manual, Section 4.0)
</t>
    </r>
    <r>
      <rPr>
        <b/>
        <sz val="11"/>
        <color rgb="FF000000"/>
        <rFont val="Calibri"/>
        <family val="2"/>
      </rPr>
      <t xml:space="preserve">Private
</t>
    </r>
    <r>
      <rPr>
        <sz val="11"/>
        <color rgb="FF000000"/>
        <rFont val="Calibri"/>
        <family val="2"/>
      </rPr>
      <t>Should be provided
"To achieve sustainable design and development or redevelopment of Markham’s communities by addressing, where feasible: c) the use of materials and plantings (ie. green or white roofs, the use of light-coloured paving materials and planting to provide shade) to reduce local heat-island effects" (Official Plan, Section 6.2.2.2)
Should be considered
"To consider the application of innovative sustainable design practices and technologies in site planning and building design through the development approval process and in particular, through the application of a sustainable development checklist as part of the site plan control application process to: c) reduce the urban heat-island effect of development sites and the cooling requirements of buildings by: ii. encouraging tree planting and other landscaping to increase evapotranspiration and create shade; iii. using architectural devices to create shade" (Official Plan, Section 6.2.3.1)</t>
    </r>
  </si>
  <si>
    <t>Milton</t>
  </si>
  <si>
    <r>
      <rPr>
        <b/>
        <sz val="11"/>
        <color rgb="FF000000"/>
        <rFont val="Calibri"/>
        <family val="2"/>
      </rPr>
      <t xml:space="preserve">Municipal and private
</t>
    </r>
    <r>
      <rPr>
        <sz val="11"/>
        <color rgb="FF000000"/>
        <rFont val="Calibri"/>
        <family val="2"/>
      </rPr>
      <t xml:space="preserve">Should be provided
"The Town shall ensure that as many trees and other vegetation as possible are retained on sites subject to development by requiring the submission of a tree inventory and saving plan for all applications, with priority being given to trees and other vegetation most suited to adoption to post-construction conditions, through the following criteria:...d) by establishing specific landscaping requirements in site plans for private development and for public projects which ensure the provision of trees and other vegetation which: ...vii) reflect the following functional criteria: density of shade, density of visual screening in all seasons, sound attenuation qualities…" (Official Plan, Section 2.8.3.50)
</t>
    </r>
    <r>
      <rPr>
        <b/>
        <sz val="11"/>
        <color rgb="FF000000"/>
        <rFont val="Calibri"/>
        <family val="2"/>
      </rPr>
      <t xml:space="preserve">Muncipal
</t>
    </r>
    <r>
      <rPr>
        <sz val="11"/>
        <color rgb="FF000000"/>
        <rFont val="Calibri"/>
        <family val="2"/>
      </rPr>
      <t>Should be provided
"District Park: trees of a variety of species for improved environment, visual interest and providing a minimum of 20 % shade coverage in the entire park at 2 or 3 maturity. Trees of a variety of species for improved environment, visual interest and providing a minimum of 20 % shade coverage in the entire park at 2 or 3 maturity.( Engineering and Parks Standards Manual, Section 1.4.7.Type3)</t>
    </r>
  </si>
  <si>
    <t>Mississauga</t>
  </si>
  <si>
    <r>
      <rPr>
        <b/>
        <sz val="11"/>
        <color rgb="FF000000"/>
        <rFont val="Calibri"/>
        <family val="2"/>
      </rPr>
      <t xml:space="preserve">Private
</t>
    </r>
    <r>
      <rPr>
        <sz val="11"/>
        <color rgb="FF000000"/>
        <rFont val="Calibri"/>
        <family val="2"/>
      </rPr>
      <t>Should be considered
"Where surface parking is permitted, the following will apply. Parking should: g. provide appropriate landscape treatment to provide shading of parking areas.” (Official Plan, Section 9.5.5.3)</t>
    </r>
  </si>
  <si>
    <t>Oakville</t>
  </si>
  <si>
    <r>
      <rPr>
        <b/>
        <sz val="11"/>
        <color rgb="FF000000"/>
        <rFont val="Calibri"/>
        <family val="2"/>
      </rPr>
      <t xml:space="preserve">Municipal and private
</t>
    </r>
    <r>
      <rPr>
        <sz val="11"/>
        <color rgb="FF000000"/>
        <rFont val="Calibri"/>
        <family val="2"/>
      </rPr>
      <t>Should be provided
"Landscaping should be incorporated to provide shade and wind protection." (Official Plan, Section 6.10.3)
"Surface parking areas should incorporate planted landscaped areas that: …b) provide shade, wind break, and visual relief from hard surfaces..." (Official Plan, Section 6.13.4)
"Community spaces should be designed and landscaped to provide wind protection and shade or sun as the season requires." (Sustainable Design Guidelines, Section 2.1.5.1)
Should be considered
"Where possible, shade trees should be installed along walkways to enhance pedestrian comfort, reduce surface temperatures and help buffer walkways from vehicular travel." (Sustainable Design Guidelines, Section 2.1.4.7)</t>
    </r>
  </si>
  <si>
    <t>Oshawa</t>
  </si>
  <si>
    <t>w3'</t>
  </si>
  <si>
    <r>
      <rPr>
        <b/>
        <sz val="11"/>
        <color rgb="FF000000"/>
        <rFont val="Calibri"/>
        <family val="2"/>
      </rPr>
      <t xml:space="preserve">Municipal
</t>
    </r>
    <r>
      <rPr>
        <sz val="11"/>
        <color rgb="FF000000"/>
        <rFont val="Calibri"/>
        <family val="2"/>
      </rPr>
      <t>Should be provided
All Central Areas and Corridors "shall be in accordance with up-to-date principles of good design...and reflect an approach to urban design and infrastructure development that takes into account the following: Incorporating elements for weather protection, such as colonnades, awnings and canopies, as well as natural and built shade structures" (Official Plan, Sections 2.1.2.2.k.iv and 2.1.6.2.d.iv)</t>
    </r>
  </si>
  <si>
    <r>
      <rPr>
        <b/>
        <sz val="11"/>
        <color rgb="FF000000"/>
        <rFont val="Calibri"/>
        <family val="2"/>
      </rPr>
      <t xml:space="preserve">Municipal
</t>
    </r>
    <r>
      <rPr>
        <sz val="11"/>
        <color rgb="FF000000"/>
        <rFont val="Calibri"/>
        <family val="2"/>
      </rPr>
      <t>Should be provided
"The portion of the development which impacts the public realm will be held to the highest site design standards and should incorporate enhanced public realm improvements, such as: shade trees, median planting and treatments and other landscaping;" (Official Plan, Section 4.11.19b)
District Park, Community Park, Neighbourhood Park or Parkette, Urban Parkette "shall have: Deciduous trees planted in groups for shade and continuous canopy cover, particularly near children’s play areas; Amenities may include shade structure. " (Park and Pathway Development Manual)
Should be considered
"Landscaping can provide summer shade and protection from winter winds." (Official Plan, Section 4.9)</t>
    </r>
  </si>
  <si>
    <t>Richmond Hill</t>
  </si>
  <si>
    <r>
      <rPr>
        <b/>
        <sz val="11"/>
        <color rgb="FF000000"/>
        <rFont val="Calibri"/>
        <family val="2"/>
      </rPr>
      <t xml:space="preserve">Municipal
</t>
    </r>
    <r>
      <rPr>
        <sz val="11"/>
        <color rgb="FF000000"/>
        <rFont val="Calibri"/>
        <family val="2"/>
      </rPr>
      <t xml:space="preserve">Should be provided
"Seating and shade areas should be designed in coordination with pathways and play area locations." (Urban Design Guidelines, Section 4.1.3 Community Structure and Identity: Parks 10.)
</t>
    </r>
    <r>
      <rPr>
        <b/>
        <sz val="11"/>
        <color rgb="FF000000"/>
        <rFont val="Calibri"/>
        <family val="2"/>
      </rPr>
      <t xml:space="preserve">Private
</t>
    </r>
    <r>
      <rPr>
        <sz val="11"/>
        <color rgb="FF000000"/>
        <rFont val="Calibri"/>
        <family val="2"/>
      </rPr>
      <t>Should be provided
"Design landscaping to:…Provide protection from excessive wind and sun" (Urban Design Guidelines, Section 5.5 Landscape Design 1.)
"Provide rain, wind, and sun weather-protection canopies at primary building entrances, for exterior patio seating areas along the street, and for specific pedestrian amenities associated with the building." (Urban Design Guidelines, Section 6.73 Retail Commercial Buildings: Buildings with Drive Through Facilities 10.)
Should be considered
"Development is encouraged to mitigate local heat island effects by including:…b. locating trees or other plantings to provide shading for at least 50% of sidewalks, patios and driveways, and within 15 metres of buildings." (Official Plan, Section 3.2.3 18b)</t>
    </r>
  </si>
  <si>
    <t>St. Catharines</t>
  </si>
  <si>
    <r>
      <rPr>
        <b/>
        <sz val="11"/>
        <color rgb="FF000000"/>
        <rFont val="Calibri"/>
        <family val="2"/>
      </rPr>
      <t xml:space="preserve">Municipal
</t>
    </r>
    <r>
      <rPr>
        <sz val="11"/>
        <color rgb="FF000000"/>
        <rFont val="Calibri"/>
        <family val="2"/>
      </rPr>
      <t>Should be provided
"Street Trees a) Canopy and shade: Provide street trees with close regular spacing to create a continuous tree canopy. Large gaps in the street tree canopy should be avoided where possible." (Downtown Urban Design Guidelines, Streetscape Design, Section 3.13a)
"Coverings and shelter: Open spaces should strategically integrate coverings to maximize pedestrian comfort such as shade trees, awnings, umbrellas, trellis, or other form of canopy" (Downtown Urban Design Guidelines, Streetscape Design, Section 3.20)</t>
    </r>
  </si>
  <si>
    <t>Thunder Bay</t>
  </si>
  <si>
    <r>
      <rPr>
        <b/>
        <sz val="11"/>
        <color rgb="FF000000"/>
        <rFont val="Calibri"/>
        <family val="2"/>
      </rPr>
      <t xml:space="preserve">Municipal
</t>
    </r>
    <r>
      <rPr>
        <sz val="11"/>
        <color rgb="FF000000"/>
        <rFont val="Calibri"/>
        <family val="2"/>
      </rPr>
      <t>Should be provided
"At least 50% of park areas not used for sports fields should be treed to provide shade and expand the urban forest." (Urban Design and Landscape Guidelines, Performance Standard 2B a)
"Playground equipment should be imaginative, easily maintained and should be located in areas shaded by trees." (Urban Design and Landscape Guideline, Performance Standard 2C b)
"Areas adjacent to transit shelters should be well-lit, and should incorporate seating and tree planting for shade." (Urban Design and Landscape Guideline, Performance Standard 5 i)
"Street Furniture and Landscape Zone:...Along the Image Routes and key corridors, these areas should be planted with consistent street trees to provide shade, reduce the urban heat island effect, create a buffer between pedestrian and vehicle traffic, and minimize stormwater run-off." (Urban Design and Landscape Guideline, Performance Standard 9)</t>
    </r>
  </si>
  <si>
    <r>
      <rPr>
        <b/>
        <sz val="11"/>
        <color rgb="FF000000"/>
        <rFont val="Calibri"/>
        <family val="2"/>
      </rPr>
      <t xml:space="preserve">Municipal
</t>
    </r>
    <r>
      <rPr>
        <sz val="11"/>
        <color rgb="FF000000"/>
        <rFont val="Calibri"/>
        <family val="2"/>
      </rPr>
      <t xml:space="preserve">Should be provided
"...preserving and enhancing the urban forest by: i) providing suitable growing environments for trees; ii) increasing tree canopy coverage and diversity, especially of long lived native and large shade trees; and iii) regulating the injury and destruction of trees..." (Official Plan, Section 3.4 d)
"Design sidewalks and boulevards for uses all year long. Street trees offer shade and relief from sun, rain, wind and snow" (Complete Streets Guidelines, Section 4.1.5)
</t>
    </r>
    <r>
      <rPr>
        <b/>
        <sz val="11"/>
        <color rgb="FF000000"/>
        <rFont val="Calibri"/>
        <family val="2"/>
      </rPr>
      <t xml:space="preserve">Private
</t>
    </r>
    <r>
      <rPr>
        <sz val="11"/>
        <color rgb="FF000000"/>
        <rFont val="Calibri"/>
        <family val="2"/>
      </rPr>
      <t>Should be provided
"Reduce ambient surface temperatures, and provide shade for human health and comfort." (Green Standard for new low-rise residential development, p. 2)
"Reduce ambient surface temperatures, and provide shade for human health and comfort." (Green Standard for new mid to high-rise residential and all industrial, commercial and institutional (ICI) development, p. 4)</t>
    </r>
  </si>
  <si>
    <t>Vaughan</t>
  </si>
  <si>
    <r>
      <rPr>
        <b/>
        <sz val="11"/>
        <color rgb="FF000000"/>
        <rFont val="Calibri"/>
        <family val="2"/>
      </rPr>
      <t xml:space="preserve">Municipal
</t>
    </r>
    <r>
      <rPr>
        <sz val="11"/>
        <color rgb="FF000000"/>
        <rFont val="Calibri"/>
        <family val="2"/>
      </rPr>
      <t xml:space="preserve">Should be considered
Seating areas should be coordinated with tree planting to provide shade. (Official Plan, Section 5.2.12 (k) (NEW)
Orient amenity areas to provide a balance of sun and shade for family oriented residential developments. (Official Plan, Section 6.2.3 (g) (NEW)
"Every street shall be designed to accommodate street trees to give streets a unity of form and shade for pedestrians.In areas designated on Schedule 13 as New Community Areas, the following policies shall apply:..".Reduced urban heat island effects including the consideration of integrating green and white roofs, greening to provide shade, and light-coloured surface materials consistent with the Regional Official Plan" (Official Plan, Section 9.2.2.14.)
"Street trees should be planted approximately 6 - 10 m on centre, depending on tree canopy size, to ensure adequate continuous tree pit soil volumes and a continuous protection from the elements for pedestrians depending on expected canopy maturity." (City-wide Streescape Implementation Manual and Financial Strategy)
</t>
    </r>
    <r>
      <rPr>
        <b/>
        <sz val="11"/>
        <color rgb="FF000000"/>
        <rFont val="Calibri"/>
        <family val="2"/>
      </rPr>
      <t xml:space="preserve">Private
</t>
    </r>
    <r>
      <rPr>
        <sz val="11"/>
        <color rgb="FF000000"/>
        <rFont val="Calibri"/>
        <family val="2"/>
      </rPr>
      <t>Should be considered
"On private properties through the site plan review process,[there are] guidelines for greening and shade that allows staff to request tree planting on all private streets and encourage applicants to incorporate shade structures and large shade trees for tot lots and seating areas within amenity areas.” (Email communication)</t>
    </r>
  </si>
  <si>
    <t>Waterloo</t>
  </si>
  <si>
    <r>
      <rPr>
        <b/>
        <sz val="11"/>
        <color rgb="FF000000"/>
        <rFont val="Calibri"/>
        <family val="2"/>
      </rPr>
      <t xml:space="preserve">Municipal and private
</t>
    </r>
    <r>
      <rPr>
        <sz val="11"/>
        <color rgb="FF000000"/>
        <rFont val="Calibri"/>
        <family val="2"/>
      </rPr>
      <t xml:space="preserve">Should be provided
"Site Amenities: Design sites and buildings to include a range of on-site amenities such as benches, trash receptacles, bike parking, large canopy trees and or or shade structures to provide for more healthy active outdoor and urban spaces for social gathering, relaxation and enjoyment that results in a higher quality of life." (Official Plan, Section 3.11.1)
"Design outdoor spaces to be accessible by all users and to provide opportunities for rest, shade, socializing and weather protection." (Urban Design Manual, Section 2.3.4)
</t>
    </r>
    <r>
      <rPr>
        <b/>
        <sz val="11"/>
        <color rgb="FF000000"/>
        <rFont val="Calibri"/>
        <family val="2"/>
      </rPr>
      <t xml:space="preserve">Municipal
</t>
    </r>
    <r>
      <rPr>
        <sz val="11"/>
        <color rgb="FF000000"/>
        <rFont val="Calibri"/>
        <family val="2"/>
      </rPr>
      <t>Should be provided
"When planning for and developing new City facilities such as parks and public spaces, or refurbishing existing City-owned facilities, the City will consider the provision of shade an essential component." (Official Plan, Section 8.7.3.4)
"Existing trees within municipal parkland blocks should be saved wherever feasible to support the health of the urban forest. The planting of trees within municipal parkland blocks is encouraged to provide shade and to enhance the urban forest." (Official Plan, Section 10.5.2.1 (14))</t>
    </r>
  </si>
  <si>
    <t>Whitby</t>
  </si>
  <si>
    <r>
      <rPr>
        <b/>
        <sz val="11"/>
        <color rgb="FF000000"/>
        <rFont val="Calibri"/>
        <family val="2"/>
      </rPr>
      <t xml:space="preserve">Municipal
</t>
    </r>
    <r>
      <rPr>
        <sz val="11"/>
        <color rgb="FF000000"/>
        <rFont val="Calibri"/>
        <family val="2"/>
      </rPr>
      <t xml:space="preserve">Should be provided
"The design of parks should incorporate plant material that is tolerant of urban conditions with an emphasis on native species, and hard landscape elements, including shade structures, in appropriate locations" (Official Plan, Section 6.2.3.10.5)
</t>
    </r>
    <r>
      <rPr>
        <b/>
        <sz val="11"/>
        <color rgb="FF000000"/>
        <rFont val="Calibri"/>
        <family val="2"/>
      </rPr>
      <t xml:space="preserve">Private
</t>
    </r>
    <r>
      <rPr>
        <sz val="11"/>
        <color rgb="FF000000"/>
        <rFont val="Calibri"/>
        <family val="2"/>
      </rPr>
      <t>Should be provided
"Landscaped islands should provide shade with suitable plant material and utilize low impact development principles." (Official Plan, Section 6.2.3.14)
"Landscaping shall be provided to: provide shade and wind protection" (Official Plan, Section 6.2.3.15)</t>
    </r>
  </si>
  <si>
    <t>Windsor</t>
  </si>
  <si>
    <r>
      <rPr>
        <b/>
        <sz val="11"/>
        <color rgb="FF000000"/>
        <rFont val="Calibri"/>
        <family val="2"/>
      </rPr>
      <t xml:space="preserve">Municipal
</t>
    </r>
    <r>
      <rPr>
        <sz val="11"/>
        <color rgb="FF000000"/>
        <rFont val="Calibri"/>
        <family val="2"/>
      </rPr>
      <t xml:space="preserve">Should be provided
"Council will ensure the provision of sufficient landscaping along roads at various intervals in accordance with the following general principles:… (a) provide windbreaks and shade along pedestrian and cycling networks;" (Official Plan, Section 8.11.2.5)
</t>
    </r>
    <r>
      <rPr>
        <b/>
        <sz val="11"/>
        <color rgb="FF000000"/>
        <rFont val="Calibri"/>
        <family val="2"/>
      </rPr>
      <t xml:space="preserve">Private
</t>
    </r>
    <r>
      <rPr>
        <sz val="11"/>
        <color rgb="FF000000"/>
        <rFont val="Calibri"/>
        <family val="2"/>
      </rPr>
      <t>Should be considered
"Council will encourage a proposed development or infrastructure undertaking to retain and incorporate natural features and functions with regard to, but not limited to, the following: … (c) its contribution to shading and screening on site and for adjacent properties." (Official Plan, Section 8.5.2.3)</t>
    </r>
  </si>
  <si>
    <t>Municipal planning documents posted on the web and or or additional documents sent via email from the municipality for each of the 28 Ontario local municipalities with populations of 100,000 or greater as of 2021 census</t>
  </si>
  <si>
    <t>Shade policies are defined as guidelines that the municipality follows when evaluating plans for developing or redeveloping sites and appear as statements in planning policy documents.</t>
  </si>
  <si>
    <t>Strong shade policies indicate that shade should be provided for a broad range of both municipally and privately owned sites.</t>
  </si>
  <si>
    <t>Moderate shade policies indicate that shade should be provided for only a few types of municipally and or or privately owned sites.</t>
  </si>
  <si>
    <t>Limited shade policies indicate that shade should be considered for 1 or more type of municipally and or or privately owned sites, but it is not essential.</t>
  </si>
  <si>
    <t>Supplementary Table S29:</t>
  </si>
  <si>
    <t>Percentage of adults (age 18 and older) and adolescents (ages 12 to 17) who reported using 1 or more sun protection measure, by selected sociodemographic factors, Ontario, 2015–2016</t>
  </si>
  <si>
    <t>Adults (%)</t>
  </si>
  <si>
    <t>Adults low 95% confidence interval</t>
  </si>
  <si>
    <t>Adults high 95% confidence interval</t>
  </si>
  <si>
    <t>Adults significance*</t>
  </si>
  <si>
    <t>Adolescents (%)</t>
  </si>
  <si>
    <t>Adolescents low 95% confidence interval</t>
  </si>
  <si>
    <t>Adolescents high 95% confidence interval</t>
  </si>
  <si>
    <t>Adolescents significance*</t>
  </si>
  <si>
    <t>62.7†</t>
  </si>
  <si>
    <t>46.9†</t>
  </si>
  <si>
    <t>51.9†</t>
  </si>
  <si>
    <t>Canadian Community Health Survey, 2015–2016 (Statistics Canada)</t>
  </si>
  <si>
    <t>Adult estimates are adjusted to the age distribution of the 2011 Canadian population. Adolescent estimates are unadjusted.</t>
  </si>
  <si>
    <t>Sun protection measures include:</t>
  </si>
  <si>
    <t>Typically spending fewer than 30 minutes in the sun during peak hours, OR</t>
  </si>
  <si>
    <t>Spending 30 minutes or more in the sun and always or often doing at least 1 of the following: seeking shade and avoiding the sun, OR wearing protective clothing and a hat, OR wearing sunscreen SPF 30 or higher on face and body</t>
  </si>
  <si>
    <t>Sun protection measures exclude sunglasses</t>
  </si>
  <si>
    <t>Supplementary Table S30:</t>
  </si>
  <si>
    <t>Percentage of adults (age 18 and older) who reported having had a sunburn in the past 12 months, by selected sociodemographic factors, Ontario, 2015–2016</t>
  </si>
  <si>
    <t xml:space="preserve">Category </t>
  </si>
  <si>
    <t xml:space="preserve">Males </t>
  </si>
  <si>
    <t>Females</t>
  </si>
  <si>
    <t>7.7†</t>
  </si>
  <si>
    <t>22.7†</t>
  </si>
  <si>
    <t>10.2†</t>
  </si>
  <si>
    <t>19.1†</t>
  </si>
  <si>
    <t>16.9†</t>
  </si>
  <si>
    <t>11.6†</t>
  </si>
  <si>
    <t>Supplementary Table S31:</t>
  </si>
  <si>
    <t>Percentage of adults (age 18 and older) reporting 1 or more sunburns in the past 12 months, who reported using 1 or more sun protection measure, by selected sociodemographic factors, Ontario, 2015–2016</t>
  </si>
  <si>
    <t>47.7†</t>
  </si>
  <si>
    <t>73.2†</t>
  </si>
  <si>
    <t>Supplementary Table S32:</t>
  </si>
  <si>
    <r>
      <t>Annual average, daily maximum and 10-year change of ambient fine particulate matter (PM2.5) concentrations (μg/m</t>
    </r>
    <r>
      <rPr>
        <b/>
        <vertAlign val="superscript"/>
        <sz val="11"/>
        <color theme="1"/>
        <rFont val="Calibri"/>
        <family val="2"/>
        <scheme val="minor"/>
      </rPr>
      <t>3</t>
    </r>
    <r>
      <rPr>
        <b/>
        <sz val="11"/>
        <color theme="1"/>
        <rFont val="Calibri"/>
        <family val="2"/>
        <scheme val="minor"/>
      </rPr>
      <t>), by monitoring station, Ontario, 2020</t>
    </r>
  </si>
  <si>
    <t>Monitoring station</t>
  </si>
  <si>
    <t>2020 annual average</t>
  </si>
  <si>
    <t>24-hour maximum</t>
  </si>
  <si>
    <t>Number of times above 24-hour Ambient Air Quality Criteria</t>
  </si>
  <si>
    <t>Change in yearly average over 10 years (%)</t>
  </si>
  <si>
    <t>6.8 </t>
  </si>
  <si>
    <t>29.38 </t>
  </si>
  <si>
    <t>1 </t>
  </si>
  <si>
    <t>-4.5</t>
  </si>
  <si>
    <t>Belleville</t>
  </si>
  <si>
    <t>6.3 </t>
  </si>
  <si>
    <t>21.58 </t>
  </si>
  <si>
    <t>0 </t>
  </si>
  <si>
    <t>-6.6 </t>
  </si>
  <si>
    <t>6.7 </t>
  </si>
  <si>
    <t>25.17 </t>
  </si>
  <si>
    <t>-17.3* </t>
  </si>
  <si>
    <t>26.25 </t>
  </si>
  <si>
    <t>-18.7* </t>
  </si>
  <si>
    <t>6.4 </t>
  </si>
  <si>
    <t>24.50 </t>
  </si>
  <si>
    <t>-28.7* </t>
  </si>
  <si>
    <t>Chatham</t>
  </si>
  <si>
    <t>21.79 </t>
  </si>
  <si>
    <t>-20.0* </t>
  </si>
  <si>
    <t>Cornwall</t>
  </si>
  <si>
    <t>6.0 </t>
  </si>
  <si>
    <t>23.79 </t>
  </si>
  <si>
    <t>-22.5* </t>
  </si>
  <si>
    <t>Dorset</t>
  </si>
  <si>
    <t>4.5 </t>
  </si>
  <si>
    <t>16.13 </t>
  </si>
  <si>
    <t>-19.5* </t>
  </si>
  <si>
    <t>Grand Bend</t>
  </si>
  <si>
    <t>4.8 </t>
  </si>
  <si>
    <t>15.46 </t>
  </si>
  <si>
    <t>-42.7* </t>
  </si>
  <si>
    <t>6.9 </t>
  </si>
  <si>
    <t>30.96 </t>
  </si>
  <si>
    <t>2 </t>
  </si>
  <si>
    <t>-12.6* </t>
  </si>
  <si>
    <t>Hamilton Downtown</t>
  </si>
  <si>
    <t>8.1 </t>
  </si>
  <si>
    <t>33.00 </t>
  </si>
  <si>
    <t>-24.0* </t>
  </si>
  <si>
    <t>Hamilton Mountain</t>
  </si>
  <si>
    <t>7.1 </t>
  </si>
  <si>
    <t>25.54 </t>
  </si>
  <si>
    <t>-21.8* </t>
  </si>
  <si>
    <t>Hamilton West</t>
  </si>
  <si>
    <t>7.8 </t>
  </si>
  <si>
    <t>31.38 </t>
  </si>
  <si>
    <t>-21.5* </t>
  </si>
  <si>
    <t>5.6 </t>
  </si>
  <si>
    <t>17.42 </t>
  </si>
  <si>
    <t>-31.1* </t>
  </si>
  <si>
    <t>6.6 </t>
  </si>
  <si>
    <t>29.42 </t>
  </si>
  <si>
    <t>-20.8* </t>
  </si>
  <si>
    <t>6.5 </t>
  </si>
  <si>
    <t>28.38 </t>
  </si>
  <si>
    <t>-27.7* </t>
  </si>
  <si>
    <t>31.67 </t>
  </si>
  <si>
    <t>-16.2* </t>
  </si>
  <si>
    <t>28.67 </t>
  </si>
  <si>
    <t>-18.1* </t>
  </si>
  <si>
    <t>Newmarket</t>
  </si>
  <si>
    <t>5.9 </t>
  </si>
  <si>
    <t>25.83 </t>
  </si>
  <si>
    <t>-21.1* </t>
  </si>
  <si>
    <t>North Bay</t>
  </si>
  <si>
    <t>4.6 </t>
  </si>
  <si>
    <t>17.63 </t>
  </si>
  <si>
    <t>-17.7* </t>
  </si>
  <si>
    <t>25.13 </t>
  </si>
  <si>
    <t>6.2 </t>
  </si>
  <si>
    <t>21.00 </t>
  </si>
  <si>
    <t>-20.3* </t>
  </si>
  <si>
    <t>Ottawa Downtown</t>
  </si>
  <si>
    <t>27.33 </t>
  </si>
  <si>
    <t>-13.6* </t>
  </si>
  <si>
    <t>Parry Sound</t>
  </si>
  <si>
    <t>4.4 </t>
  </si>
  <si>
    <t>18.29 </t>
  </si>
  <si>
    <t>-32.7* </t>
  </si>
  <si>
    <t>Petawawa</t>
  </si>
  <si>
    <t>4.2 </t>
  </si>
  <si>
    <t>12.21 </t>
  </si>
  <si>
    <t>-22.8* </t>
  </si>
  <si>
    <t>Peterborough</t>
  </si>
  <si>
    <t>18.58 </t>
  </si>
  <si>
    <t>Port Stanley</t>
  </si>
  <si>
    <t>22.29 </t>
  </si>
  <si>
    <t>-18.4* </t>
  </si>
  <si>
    <t>Sarnia</t>
  </si>
  <si>
    <t>23.13 </t>
  </si>
  <si>
    <t>-36.1* </t>
  </si>
  <si>
    <t>Sault Ste. Marie</t>
  </si>
  <si>
    <t>16.67 </t>
  </si>
  <si>
    <t>-18.6* </t>
  </si>
  <si>
    <t>21.75 </t>
  </si>
  <si>
    <t>-22.7* </t>
  </si>
  <si>
    <t>Sudbury</t>
  </si>
  <si>
    <t>5.1 </t>
  </si>
  <si>
    <t>19.83 </t>
  </si>
  <si>
    <t>2.30</t>
  </si>
  <si>
    <t>5.5 </t>
  </si>
  <si>
    <t>15.42 </t>
  </si>
  <si>
    <t>-16.6* </t>
  </si>
  <si>
    <t>Tiverton</t>
  </si>
  <si>
    <t>15.83 </t>
  </si>
  <si>
    <t>-21.9* </t>
  </si>
  <si>
    <t>Toronto Downtown</t>
  </si>
  <si>
    <t>7.6 </t>
  </si>
  <si>
    <t>28.88 </t>
  </si>
  <si>
    <t>N/A </t>
  </si>
  <si>
    <t>Toronto East</t>
  </si>
  <si>
    <t>26.50 </t>
  </si>
  <si>
    <t>-17.4* </t>
  </si>
  <si>
    <t>Toronto North</t>
  </si>
  <si>
    <t>27.13 </t>
  </si>
  <si>
    <t>-29.5* </t>
  </si>
  <si>
    <t>Toronto West</t>
  </si>
  <si>
    <t>28.46 </t>
  </si>
  <si>
    <t>-24.9* </t>
  </si>
  <si>
    <t>Windsor Downtown</t>
  </si>
  <si>
    <t>28.54 </t>
  </si>
  <si>
    <t>-25.6* </t>
  </si>
  <si>
    <t>Windsor West</t>
  </si>
  <si>
    <t>8.8 </t>
  </si>
  <si>
    <t>31.92 </t>
  </si>
  <si>
    <t>3 </t>
  </si>
  <si>
    <t>-14.0* </t>
  </si>
  <si>
    <t>Air Quality in Ontario 2020 report (Ontario Ministry of the Environment, Conservation and Parks)</t>
  </si>
  <si>
    <t>Available from https://www.ontario.ca/document/air-quality-ontario-2020-report</t>
  </si>
  <si>
    <t>Ontario Health, Population Health and Prevention Unit based on analytic results presented in Air Quality in Ontario 2020 report</t>
  </si>
  <si>
    <t xml:space="preserve">Bolded values exceed 8.8 μg/m3 annual average or 27 μg/m3 24 hour maximum, the PM2.5 reference levels set by the Canadian Ambient Air Quality Standards, effective in 2020. </t>
  </si>
  <si>
    <t>N/A: Monitoring station was relocated in 2019, therefore, unable to make a 10-year comparison between the two locations</t>
  </si>
  <si>
    <t>*: Significant Sen's Slope (significant trend detected)</t>
  </si>
  <si>
    <t>**: Milton monitoring station was added to the region since the PSQI 2020 report</t>
  </si>
  <si>
    <t>Supplementary Table S33:</t>
  </si>
  <si>
    <t>Public Health Unit</t>
  </si>
  <si>
    <t>2013/14 
Females age 13</t>
  </si>
  <si>
    <t>2014/15 
Females age 13</t>
  </si>
  <si>
    <t>2015/16 
Females age 13</t>
  </si>
  <si>
    <t>2016/17 
Females age 13</t>
  </si>
  <si>
    <t>2016/17 
Females and males age 12</t>
  </si>
  <si>
    <t>2017/18 
Females and males age 12</t>
  </si>
  <si>
    <t>2018/19
Females and males age 12</t>
  </si>
  <si>
    <t>2019/20
Females and males age 12</t>
  </si>
  <si>
    <t>2019/20 UTD with catch-up
Females and males age 12**</t>
  </si>
  <si>
    <t>2020/21
Females and males age 12</t>
  </si>
  <si>
    <t>2020/21 UTD with catch-up
Females and males age 12**</t>
  </si>
  <si>
    <t>2021/22
Females and males age 12</t>
  </si>
  <si>
    <t>Elgin-St. Thomas*</t>
  </si>
  <si>
    <t>Huron County*</t>
  </si>
  <si>
    <t>Huron Perth*</t>
  </si>
  <si>
    <t>Oxford County*</t>
  </si>
  <si>
    <t>Perth District*</t>
  </si>
  <si>
    <t>Southwestern*</t>
  </si>
  <si>
    <t>Digital Health Immunization Repository, 2013 to 2022 (Ministry of Health) in: Public Health Ontario’s Immunization Coverage Reports for School Pupils in Ontario for the 2013/14 to 2021/22 school years</t>
  </si>
  <si>
    <t>Ontario Health, Population Health and Prevention Unit, based on analytic results provided by Immunization and Vaccine Preventable Diseases, Public Health Ontario</t>
  </si>
  <si>
    <t xml:space="preserve">The HPV vaccination program was for female students in Grade 8 from 2013/14 to 2015/16. In 2016/17, the program was expanded to male students, and the grade of administration was changed to Grade 7. For the 2016/17 school years onwards, the program included female students in Grade 8 and male and female students in Grade 7, to ensure a cohort was not missed. </t>
  </si>
  <si>
    <t>Coverage is expressed as the percentage of enrolled students who were considered to be up-to-date for the HPV vaccination and birth cohort.</t>
  </si>
  <si>
    <t>The Digital Health Immunization Repository (DHIR) is the data source for both the denominator and numerator. The denominators used to assess vaccination coverage of school pupils are established by student demographic information uploaded into the DHIR database by the public health units for schools located within their geographic boundaries. However, the extent to which home-schooled, independent school students, or students who have dropped out of school are captured in the denominator is variable.</t>
  </si>
  <si>
    <t>Vaccination coverage is based on the student’s vaccination status assessed through DHIR’s up-to-date estimate, which uses student age cohorts (i.e., 12-year-olds/13-year-olds) and whether the student satisfies either of the following: 3 valid doses in accordance with the 3-dose schedule OR 2 valid doses in accordance with the 2-dose schedule.</t>
  </si>
  <si>
    <t>*Elgin-St. Thomas and Oxford County PHUs merged to form Southwestern PHU in 2018, and Huron County and Perth District PHUs merged to form Huron Perth PHU in 2020; as a result, starting with the 2018/19 school year, PHO reported data for the new combined PHUs.</t>
  </si>
  <si>
    <t>**UTD reflects up-to-date coverage for immunizations received as of August 31st of the relevant school year; catch-up reflects immunizations received as of August 31, 2022</t>
  </si>
  <si>
    <t>Supplementary Table S34:</t>
  </si>
  <si>
    <t>Up-to-date hepatitis B vaccination coverage (%) in 12-year-old students, by public health unit, Ontario, 2013/14 to 2021/22 school years</t>
  </si>
  <si>
    <t>2013/14</t>
  </si>
  <si>
    <t>2014/15</t>
  </si>
  <si>
    <t>2015/16</t>
  </si>
  <si>
    <t>2016/17</t>
  </si>
  <si>
    <t>2019/20 UTD with catch-up**</t>
  </si>
  <si>
    <t>2020/21 UTD with catch-up**</t>
  </si>
  <si>
    <t>2021/22</t>
  </si>
  <si>
    <t>Digital Health Immunization Repository, 2013 to 2022 (Ministry of Health and Long-Term Care)</t>
  </si>
  <si>
    <t>Coverage is expressed as the percentage of enrolled students who were considered to be up-to-date for the hepatitis B vaccination and birth cohort.</t>
  </si>
  <si>
    <t>Vaccination coverage is based on the student’s vaccination status assessed through DHIR’s up-to-date coverage estimates, which uses student age cohorts (i.e., 12-year-olds) and whether the student satisfies 1 of the following: 3 valid doses in accordance with the 3-dose schedule; 2 valid doses in accordance with the 2-dose schedule; or have a documented exemption for evidence of immunity.</t>
  </si>
  <si>
    <t>This document is technical in nature and is available in English only due to its limited targeted audience. This publication has been exempted from translation under the French Language Services Act. For questions or support regarding this document, please contact prevention@ontariohealth.ca.</t>
  </si>
  <si>
    <t>Ce document est de nature technique et est disponible en anglais uniquement en raison de son public cible limité. Ce document a été exempté de la traduction en vertu de la Loi sur les services en français. Pour toute question ou de l’aide concernant ce document, veuillez contacter prevention@ontariohealth.ca.</t>
  </si>
  <si>
    <t>Table of contents</t>
  </si>
  <si>
    <t xml:space="preserve">Prepared by the Population Health and Prevention Unit, Ontario Health. Please contact prevention@ontariohealth.ca with questions or comments. </t>
  </si>
  <si>
    <t>Prevention System Quality Index 2023: Supplementary Tables</t>
  </si>
  <si>
    <t xml:space="preserve">How to cite this publication: Ontario Health. Prevention System Quality Index 2023: Supplementary Tables. Toronto: King’s Printer for Ontario; 2023. </t>
  </si>
  <si>
    <t>Social determinants of health</t>
  </si>
  <si>
    <t>Commercial tobacco</t>
  </si>
  <si>
    <t>Physical activity</t>
  </si>
  <si>
    <t xml:space="preserve">Environmental exposures </t>
  </si>
  <si>
    <t>Social Housing Smoking Policy. Effective January 2014.</t>
  </si>
  <si>
    <t>Smoke-Free Policy. Effective Nov 1, 2018.</t>
  </si>
  <si>
    <t xml:space="preserve">If you need an alternative format, email Ontario Health Communications at info@ontariohealth.ca. </t>
  </si>
  <si>
    <t>First Nations, Inuit, Métis and urban Indigenous Health</t>
  </si>
  <si>
    <t xml:space="preserve">The Prevention System Quality Index 2023 report and associated supplemental materials are available at ontariohealth.ca/psqi
</t>
  </si>
  <si>
    <t>Up-to-date human papillomavirus vaccination coverage (%) in 12- and 13-year-old students, by public health unit, Ontario, 2013/14 to 2021/22 school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</si>
</sst>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164" formatCode="0.0"/>
    <numFmt numFmtId="165" formatCode="&quot;$&quot;#,##0.00"/>
    <numFmt numFmtId="166" formatCode="0.0%"/>
  </numFmts>
  <fonts count="28"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0"/>
      <color theme="1"/>
      <name val="Calibri"/>
      <family val="2"/>
      <scheme val="minor"/>
    </font>
    <font>
      <sz val="11"/>
      <name val="Calibri"/>
      <family val="2"/>
      <scheme val="minor"/>
    </font>
    <font>
      <b/>
      <sz val="11"/>
      <color theme="1"/>
      <name val="Calibri"/>
      <family val="2"/>
      <scheme val="minor"/>
    </font>
    <font>
      <sz val="11"/>
      <color indexed="8"/>
      <name val="Calibri"/>
      <family val="2"/>
      <scheme val="minor"/>
    </font>
    <font>
      <sz val="11"/>
      <color rgb="FF000000"/>
      <name val="Calibri"/>
      <family val="2"/>
      <scheme val="minor"/>
    </font>
    <font>
      <sz val="11"/>
      <name val="Calibri"/>
      <family val="2"/>
    </font>
    <font>
      <sz val="11"/>
      <color rgb="FFFF0000"/>
      <name val="Calibri"/>
      <family val="2"/>
      <scheme val="minor"/>
    </font>
    <font>
      <sz val="11"/>
      <color theme="0"/>
      <name val="Calibri"/>
      <family val="2"/>
      <scheme val="minor"/>
    </font>
    <font>
      <u/>
      <sz val="11"/>
      <color theme="1"/>
      <name val="Calibri"/>
      <family val="2"/>
      <scheme val="minor"/>
    </font>
    <font>
      <sz val="12"/>
      <color theme="1"/>
      <name val="Calibri"/>
      <family val="2"/>
      <scheme val="minor"/>
    </font>
    <font>
      <sz val="12"/>
      <name val="Calibri"/>
      <family val="2"/>
      <scheme val="minor"/>
    </font>
    <font>
      <sz val="12"/>
      <color theme="4" tint="-0.499984740745262"/>
      <name val="Calibri"/>
      <family val="2"/>
      <scheme val="minor"/>
    </font>
    <font>
      <sz val="12"/>
      <color rgb="FFFF0000"/>
      <name val="Calibri"/>
      <family val="2"/>
      <scheme val="minor"/>
    </font>
    <font>
      <sz val="11"/>
      <color rgb="FF000000"/>
      <name val="Calibri"/>
      <family val="2"/>
    </font>
    <font>
      <sz val="11"/>
      <color theme="1"/>
      <name val="Calibri"/>
      <family val="2"/>
    </font>
    <font>
      <b/>
      <sz val="11"/>
      <color rgb="FF000000"/>
      <name val="Calibri"/>
      <family val="2"/>
      <scheme val="minor"/>
    </font>
    <font>
      <b/>
      <sz val="11"/>
      <name val="Calibri"/>
      <family val="2"/>
      <scheme val="minor"/>
    </font>
    <font>
      <b/>
      <sz val="11"/>
      <color rgb="FF000000"/>
      <name val="Calibri"/>
      <family val="2"/>
    </font>
    <font>
      <b/>
      <sz val="11"/>
      <name val="Calibri"/>
      <family val="2"/>
    </font>
    <font>
      <b/>
      <vertAlign val="superscript"/>
      <sz val="11"/>
      <color theme="1"/>
      <name val="Calibri"/>
      <family val="2"/>
      <scheme val="minor"/>
    </font>
    <font>
      <b/>
      <u/>
      <sz val="12"/>
      <name val="Calibri"/>
      <family val="2"/>
      <scheme val="minor"/>
    </font>
    <font>
      <b/>
      <sz val="11"/>
      <color rgb="FFFF0000"/>
      <name val="Calibri"/>
      <family val="2"/>
      <scheme val="minor"/>
    </font>
    <font>
      <sz val="8"/>
      <name val="Calibri"/>
      <family val="2"/>
      <scheme val="minor"/>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
      <patternFill patternType="solid">
        <fgColor rgb="FFD9D9D9"/>
        <bgColor rgb="FFD9D9D9"/>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s>
  <cellStyleXfs count="5">
    <xf numFmtId="0" fontId="0" fillId="0" borderId="0"/>
    <xf numFmtId="0" fontId="2" fillId="0" borderId="0" applyNumberFormat="0" applyFill="0" applyBorder="0" applyAlignment="0" applyProtection="0"/>
    <xf numFmtId="0" fontId="3" fillId="0" borderId="0"/>
    <xf numFmtId="9" fontId="3" fillId="0" borderId="0" applyFont="0" applyFill="0" applyBorder="0" applyAlignment="0" applyProtection="0"/>
    <xf numFmtId="44" fontId="1" fillId="0" borderId="0" applyFont="0" applyFill="0" applyBorder="0" applyAlignment="0" applyProtection="0"/>
  </cellStyleXfs>
  <cellXfs count="413">
    <xf numFmtId="0" fontId="0" fillId="0" borderId="0" xfId="0"/>
    <xf numFmtId="0" fontId="4" fillId="2" borderId="0" xfId="0" applyFont="1" applyFill="1" applyAlignment="1">
      <alignment vertical="top"/>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vertical="center"/>
    </xf>
    <xf numFmtId="0" fontId="0" fillId="0" borderId="0" xfId="0" applyAlignment="1">
      <alignment vertical="center"/>
    </xf>
    <xf numFmtId="0" fontId="7" fillId="0" borderId="0" xfId="0" applyFont="1" applyAlignment="1">
      <alignment horizontal="left" vertical="top"/>
    </xf>
    <xf numFmtId="49" fontId="0" fillId="0" borderId="0" xfId="0" applyNumberFormat="1" applyAlignment="1">
      <alignment vertical="top"/>
    </xf>
    <xf numFmtId="0" fontId="0" fillId="0" borderId="0" xfId="0" applyAlignment="1">
      <alignment vertical="top"/>
    </xf>
    <xf numFmtId="0" fontId="9" fillId="0" borderId="0" xfId="0" applyFont="1"/>
    <xf numFmtId="49" fontId="0" fillId="0" borderId="0" xfId="0" applyNumberFormat="1" applyAlignment="1">
      <alignment vertical="center"/>
    </xf>
    <xf numFmtId="0" fontId="2" fillId="0" borderId="0" xfId="1" applyFill="1"/>
    <xf numFmtId="0" fontId="2" fillId="0" borderId="0" xfId="1" applyFill="1" applyAlignment="1">
      <alignment horizontal="left" vertical="top"/>
    </xf>
    <xf numFmtId="49" fontId="0" fillId="0" borderId="0" xfId="0" applyNumberFormat="1"/>
    <xf numFmtId="0" fontId="0" fillId="0" borderId="0" xfId="0" applyAlignment="1">
      <alignment horizontal="left"/>
    </xf>
    <xf numFmtId="0" fontId="0" fillId="0" borderId="0" xfId="0" applyAlignment="1">
      <alignment wrapText="1"/>
    </xf>
    <xf numFmtId="164" fontId="0" fillId="0" borderId="0" xfId="0" applyNumberFormat="1" applyAlignment="1">
      <alignment horizontal="left" vertical="top"/>
    </xf>
    <xf numFmtId="0" fontId="0" fillId="0" borderId="0" xfId="0" applyAlignment="1">
      <alignment vertical="top" wrapText="1"/>
    </xf>
    <xf numFmtId="0" fontId="0" fillId="0" borderId="0" xfId="0" applyAlignment="1">
      <alignment horizontal="left" vertical="top" indent="1"/>
    </xf>
    <xf numFmtId="0" fontId="12" fillId="0" borderId="0" xfId="1" applyFont="1" applyFill="1"/>
    <xf numFmtId="0" fontId="0" fillId="0" borderId="0" xfId="0" applyAlignment="1">
      <alignment horizontal="center" vertical="center"/>
    </xf>
    <xf numFmtId="164" fontId="0" fillId="0" borderId="0" xfId="0" applyNumberFormat="1"/>
    <xf numFmtId="0" fontId="11" fillId="0" borderId="0" xfId="0" applyFont="1" applyAlignment="1">
      <alignment horizontal="left" vertical="top"/>
    </xf>
    <xf numFmtId="0" fontId="0" fillId="0" borderId="0" xfId="0" applyAlignment="1">
      <alignment horizontal="left" indent="1"/>
    </xf>
    <xf numFmtId="0" fontId="0" fillId="0" borderId="0" xfId="0" applyAlignment="1">
      <alignment horizontal="center"/>
    </xf>
    <xf numFmtId="0" fontId="5" fillId="0" borderId="0" xfId="0" applyFont="1" applyAlignment="1">
      <alignment vertical="top"/>
    </xf>
    <xf numFmtId="0" fontId="13" fillId="0" borderId="0" xfId="0" applyFont="1"/>
    <xf numFmtId="0" fontId="13" fillId="0" borderId="0" xfId="0" applyFont="1" applyAlignment="1">
      <alignment horizontal="left" vertical="top"/>
    </xf>
    <xf numFmtId="0" fontId="15" fillId="0" borderId="0" xfId="0" applyFont="1" applyAlignment="1">
      <alignment vertical="top" wrapText="1"/>
    </xf>
    <xf numFmtId="0" fontId="16" fillId="0" borderId="0" xfId="0" applyFont="1" applyAlignment="1">
      <alignment horizontal="left" vertical="top"/>
    </xf>
    <xf numFmtId="0" fontId="17" fillId="0" borderId="0" xfId="0" applyFont="1" applyAlignment="1">
      <alignment vertical="center"/>
    </xf>
    <xf numFmtId="49" fontId="5" fillId="0" borderId="0" xfId="0" applyNumberFormat="1" applyFont="1" applyAlignment="1">
      <alignment vertical="top"/>
    </xf>
    <xf numFmtId="49" fontId="0" fillId="0" borderId="0" xfId="0" applyNumberFormat="1" applyAlignment="1">
      <alignment horizontal="left" vertical="top"/>
    </xf>
    <xf numFmtId="49" fontId="0" fillId="0" borderId="0" xfId="0" applyNumberFormat="1" applyAlignment="1">
      <alignment horizontal="left" vertical="center"/>
    </xf>
    <xf numFmtId="0" fontId="6" fillId="0" borderId="0" xfId="0" applyFont="1" applyAlignment="1">
      <alignment horizontal="left" vertical="top"/>
    </xf>
    <xf numFmtId="164" fontId="0" fillId="0" borderId="0" xfId="0" applyNumberFormat="1" applyAlignment="1">
      <alignment horizontal="right" indent="1"/>
    </xf>
    <xf numFmtId="0" fontId="8" fillId="0" borderId="0" xfId="0" applyFont="1"/>
    <xf numFmtId="165" fontId="0" fillId="0" borderId="0" xfId="0" applyNumberFormat="1" applyAlignment="1">
      <alignment horizontal="right"/>
    </xf>
    <xf numFmtId="0" fontId="20" fillId="0" borderId="0" xfId="0" applyFont="1" applyAlignment="1">
      <alignment vertical="center"/>
    </xf>
    <xf numFmtId="0" fontId="6" fillId="0" borderId="0" xfId="0" applyFont="1" applyAlignment="1">
      <alignment vertical="center"/>
    </xf>
    <xf numFmtId="0" fontId="6" fillId="0" borderId="0" xfId="0" applyFont="1"/>
    <xf numFmtId="0" fontId="6" fillId="0" borderId="0" xfId="0" applyFont="1" applyAlignment="1">
      <alignment vertical="top"/>
    </xf>
    <xf numFmtId="164" fontId="0" fillId="3" borderId="1" xfId="0" applyNumberFormat="1" applyFill="1" applyBorder="1" applyAlignment="1">
      <alignment vertical="top"/>
    </xf>
    <xf numFmtId="164" fontId="0" fillId="0" borderId="1" xfId="0" applyNumberFormat="1" applyBorder="1" applyAlignment="1">
      <alignment vertical="top"/>
    </xf>
    <xf numFmtId="0" fontId="6" fillId="0" borderId="1" xfId="0" applyFont="1" applyBorder="1" applyAlignment="1">
      <alignment vertical="top"/>
    </xf>
    <xf numFmtId="0" fontId="0" fillId="0" borderId="1" xfId="0" applyBorder="1" applyAlignment="1">
      <alignment horizontal="left"/>
    </xf>
    <xf numFmtId="0" fontId="0" fillId="0" borderId="0" xfId="0" applyAlignment="1">
      <alignment horizontal="left" vertical="center"/>
    </xf>
    <xf numFmtId="166" fontId="0" fillId="0" borderId="0" xfId="0" applyNumberFormat="1"/>
    <xf numFmtId="2" fontId="0" fillId="0" borderId="0" xfId="0" applyNumberFormat="1"/>
    <xf numFmtId="0" fontId="0" fillId="3" borderId="1" xfId="0" applyFill="1" applyBorder="1" applyAlignment="1">
      <alignment horizontal="left"/>
    </xf>
    <xf numFmtId="164" fontId="0" fillId="0" borderId="3" xfId="0" applyNumberFormat="1" applyBorder="1" applyAlignment="1">
      <alignment horizontal="right" vertical="center"/>
    </xf>
    <xf numFmtId="164" fontId="0" fillId="3" borderId="2" xfId="0" applyNumberFormat="1" applyFill="1" applyBorder="1" applyAlignment="1">
      <alignment horizontal="right"/>
    </xf>
    <xf numFmtId="164" fontId="0" fillId="3" borderId="4" xfId="0" applyNumberFormat="1" applyFill="1" applyBorder="1" applyAlignment="1">
      <alignment horizontal="right" vertical="center"/>
    </xf>
    <xf numFmtId="0" fontId="6" fillId="0" borderId="4" xfId="0" applyFont="1" applyBorder="1" applyAlignment="1">
      <alignment vertical="top" wrapText="1"/>
    </xf>
    <xf numFmtId="0" fontId="6" fillId="0" borderId="4" xfId="0" applyFont="1" applyBorder="1" applyAlignment="1">
      <alignment vertical="top"/>
    </xf>
    <xf numFmtId="0" fontId="6" fillId="0" borderId="2" xfId="0" applyFont="1" applyBorder="1" applyAlignment="1">
      <alignment vertical="top" wrapText="1"/>
    </xf>
    <xf numFmtId="0" fontId="0" fillId="3" borderId="4" xfId="0" applyFill="1" applyBorder="1"/>
    <xf numFmtId="164" fontId="0" fillId="3" borderId="4" xfId="0" applyNumberFormat="1" applyFill="1" applyBorder="1" applyAlignment="1">
      <alignment horizontal="right"/>
    </xf>
    <xf numFmtId="0" fontId="0" fillId="3" borderId="2" xfId="0" applyFill="1" applyBorder="1" applyAlignment="1">
      <alignment horizontal="left"/>
    </xf>
    <xf numFmtId="0" fontId="0" fillId="0" borderId="4" xfId="0" applyBorder="1"/>
    <xf numFmtId="164" fontId="0" fillId="0" borderId="4" xfId="0" applyNumberFormat="1" applyBorder="1" applyAlignment="1">
      <alignment horizontal="right"/>
    </xf>
    <xf numFmtId="164" fontId="0" fillId="0" borderId="4" xfId="0" applyNumberFormat="1" applyBorder="1" applyAlignment="1">
      <alignment horizontal="right" vertical="center"/>
    </xf>
    <xf numFmtId="0" fontId="0" fillId="0" borderId="2" xfId="0" applyBorder="1" applyAlignment="1">
      <alignment horizontal="left"/>
    </xf>
    <xf numFmtId="0" fontId="0" fillId="0" borderId="3" xfId="0" applyBorder="1"/>
    <xf numFmtId="164" fontId="0" fillId="0" borderId="3" xfId="0" applyNumberFormat="1" applyBorder="1" applyAlignment="1">
      <alignment horizontal="right"/>
    </xf>
    <xf numFmtId="164" fontId="0" fillId="3" borderId="3" xfId="0" applyNumberFormat="1" applyFill="1" applyBorder="1" applyAlignment="1">
      <alignment horizontal="right"/>
    </xf>
    <xf numFmtId="0" fontId="6" fillId="0" borderId="4" xfId="0" applyFont="1" applyBorder="1" applyAlignment="1">
      <alignment horizontal="left" vertical="top"/>
    </xf>
    <xf numFmtId="0" fontId="0" fillId="3" borderId="3" xfId="0" applyFill="1" applyBorder="1"/>
    <xf numFmtId="0" fontId="0" fillId="3" borderId="4" xfId="0" applyFill="1" applyBorder="1" applyAlignment="1">
      <alignment horizontal="left"/>
    </xf>
    <xf numFmtId="0" fontId="0" fillId="0" borderId="4" xfId="0" applyBorder="1" applyAlignment="1">
      <alignment horizontal="left"/>
    </xf>
    <xf numFmtId="164" fontId="0" fillId="0" borderId="2" xfId="0" applyNumberFormat="1" applyBorder="1" applyAlignment="1">
      <alignment horizontal="right"/>
    </xf>
    <xf numFmtId="164" fontId="0" fillId="3" borderId="4" xfId="0" applyNumberFormat="1" applyFill="1" applyBorder="1"/>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2" fontId="0" fillId="3" borderId="4" xfId="0" applyNumberFormat="1" applyFill="1" applyBorder="1"/>
    <xf numFmtId="2" fontId="0" fillId="3" borderId="3" xfId="0" applyNumberFormat="1" applyFill="1" applyBorder="1"/>
    <xf numFmtId="164" fontId="0" fillId="0" borderId="1" xfId="0" applyNumberFormat="1" applyBorder="1" applyAlignment="1">
      <alignment horizontal="right"/>
    </xf>
    <xf numFmtId="0" fontId="6" fillId="0" borderId="4" xfId="2" applyFont="1" applyBorder="1" applyAlignment="1">
      <alignment horizontal="left" vertical="top" wrapText="1"/>
    </xf>
    <xf numFmtId="164" fontId="0" fillId="0" borderId="4" xfId="0" applyNumberFormat="1" applyBorder="1"/>
    <xf numFmtId="164" fontId="0" fillId="0" borderId="3" xfId="0" applyNumberFormat="1" applyBorder="1"/>
    <xf numFmtId="0" fontId="0" fillId="3" borderId="5" xfId="0" applyFill="1" applyBorder="1" applyAlignment="1">
      <alignment vertical="center"/>
    </xf>
    <xf numFmtId="0" fontId="0" fillId="3" borderId="4" xfId="0" applyFill="1" applyBorder="1" applyAlignment="1">
      <alignment horizontal="left" vertical="top"/>
    </xf>
    <xf numFmtId="0" fontId="0" fillId="0" borderId="4" xfId="0" applyBorder="1" applyAlignment="1">
      <alignment horizontal="left" vertical="top"/>
    </xf>
    <xf numFmtId="0" fontId="0" fillId="3" borderId="4" xfId="2" applyFont="1" applyFill="1" applyBorder="1" applyAlignment="1">
      <alignment horizontal="left" vertical="top"/>
    </xf>
    <xf numFmtId="0" fontId="6" fillId="0" borderId="2" xfId="0" applyFont="1" applyBorder="1" applyAlignment="1">
      <alignment horizontal="left" vertical="top"/>
    </xf>
    <xf numFmtId="0" fontId="0" fillId="3" borderId="4" xfId="0" applyFill="1" applyBorder="1" applyAlignment="1">
      <alignment vertical="top"/>
    </xf>
    <xf numFmtId="164" fontId="0" fillId="3" borderId="4" xfId="0" applyNumberFormat="1" applyFill="1" applyBorder="1" applyAlignment="1">
      <alignment vertical="top"/>
    </xf>
    <xf numFmtId="164" fontId="0" fillId="3" borderId="2" xfId="0" applyNumberFormat="1" applyFill="1" applyBorder="1" applyAlignment="1">
      <alignment horizontal="left" vertical="top"/>
    </xf>
    <xf numFmtId="0" fontId="0" fillId="0" borderId="4" xfId="0" applyBorder="1" applyAlignment="1">
      <alignment vertical="top"/>
    </xf>
    <xf numFmtId="164" fontId="0" fillId="0" borderId="4" xfId="0" applyNumberFormat="1" applyBorder="1" applyAlignment="1">
      <alignment vertical="top"/>
    </xf>
    <xf numFmtId="164" fontId="0" fillId="0" borderId="2" xfId="0" applyNumberFormat="1" applyBorder="1" applyAlignment="1">
      <alignment horizontal="left" vertical="top"/>
    </xf>
    <xf numFmtId="0" fontId="19" fillId="0" borderId="4" xfId="0" applyFont="1" applyBorder="1" applyAlignment="1">
      <alignment horizontal="left" vertical="top" wrapText="1"/>
    </xf>
    <xf numFmtId="0" fontId="19" fillId="0" borderId="2" xfId="0" applyFont="1" applyBorder="1" applyAlignment="1">
      <alignment horizontal="left" vertical="top" wrapText="1"/>
    </xf>
    <xf numFmtId="0" fontId="8" fillId="3" borderId="4" xfId="0" applyFont="1" applyFill="1" applyBorder="1" applyAlignment="1">
      <alignment horizontal="left" vertical="top" wrapText="1"/>
    </xf>
    <xf numFmtId="2" fontId="8" fillId="3" borderId="4" xfId="0" applyNumberFormat="1" applyFont="1" applyFill="1" applyBorder="1" applyAlignment="1">
      <alignment horizontal="right" vertical="center" wrapText="1"/>
    </xf>
    <xf numFmtId="2" fontId="8" fillId="3" borderId="2" xfId="0" applyNumberFormat="1" applyFont="1" applyFill="1" applyBorder="1" applyAlignment="1">
      <alignment horizontal="right" vertical="center" wrapText="1"/>
    </xf>
    <xf numFmtId="0" fontId="8" fillId="0" borderId="4" xfId="0" applyFont="1" applyBorder="1" applyAlignment="1">
      <alignment horizontal="left" vertical="top" wrapText="1"/>
    </xf>
    <xf numFmtId="2" fontId="8" fillId="0" borderId="4" xfId="0" applyNumberFormat="1" applyFont="1" applyBorder="1" applyAlignment="1">
      <alignment horizontal="right" vertical="center" wrapText="1"/>
    </xf>
    <xf numFmtId="2" fontId="8" fillId="0" borderId="2" xfId="0" applyNumberFormat="1" applyFont="1" applyBorder="1" applyAlignment="1">
      <alignment horizontal="right" vertical="center" wrapText="1"/>
    </xf>
    <xf numFmtId="0" fontId="8" fillId="3" borderId="3" xfId="0" applyFont="1" applyFill="1" applyBorder="1" applyAlignment="1">
      <alignment horizontal="left" vertical="top" wrapText="1"/>
    </xf>
    <xf numFmtId="164" fontId="0" fillId="3" borderId="4" xfId="0" applyNumberFormat="1" applyFill="1" applyBorder="1" applyAlignment="1">
      <alignment horizontal="right" vertical="top" wrapText="1"/>
    </xf>
    <xf numFmtId="164" fontId="0" fillId="0" borderId="3" xfId="0" applyNumberFormat="1" applyBorder="1" applyAlignment="1">
      <alignment vertical="center"/>
    </xf>
    <xf numFmtId="164" fontId="0" fillId="0" borderId="4" xfId="0" applyNumberFormat="1" applyBorder="1" applyAlignment="1">
      <alignment vertical="center"/>
    </xf>
    <xf numFmtId="164" fontId="0" fillId="3" borderId="4" xfId="0" applyNumberFormat="1" applyFill="1" applyBorder="1" applyAlignment="1">
      <alignment vertical="center"/>
    </xf>
    <xf numFmtId="164" fontId="18" fillId="0" borderId="3" xfId="0" applyNumberFormat="1" applyFont="1" applyBorder="1" applyAlignment="1">
      <alignment horizontal="right" vertical="center"/>
    </xf>
    <xf numFmtId="0" fontId="6" fillId="0" borderId="4" xfId="2" applyFont="1" applyBorder="1" applyAlignment="1">
      <alignment vertical="top" wrapText="1"/>
    </xf>
    <xf numFmtId="164" fontId="18" fillId="3" borderId="4" xfId="0" applyNumberFormat="1" applyFont="1" applyFill="1" applyBorder="1" applyAlignment="1">
      <alignment horizontal="right" vertical="center"/>
    </xf>
    <xf numFmtId="164" fontId="18" fillId="0" borderId="4" xfId="0" applyNumberFormat="1" applyFont="1" applyBorder="1" applyAlignment="1">
      <alignment horizontal="right" vertical="center"/>
    </xf>
    <xf numFmtId="0" fontId="6" fillId="0" borderId="1" xfId="0" applyFont="1" applyBorder="1" applyAlignment="1">
      <alignment horizontal="left" vertical="top" wrapText="1"/>
    </xf>
    <xf numFmtId="0" fontId="21" fillId="0" borderId="0" xfId="0" applyFont="1"/>
    <xf numFmtId="0" fontId="17" fillId="0" borderId="0" xfId="0" applyFont="1"/>
    <xf numFmtId="0" fontId="17" fillId="4" borderId="4" xfId="0" applyFont="1" applyFill="1" applyBorder="1" applyAlignment="1">
      <alignment vertical="top"/>
    </xf>
    <xf numFmtId="0" fontId="17" fillId="4" borderId="2" xfId="0" applyFont="1" applyFill="1" applyBorder="1" applyAlignment="1">
      <alignment vertical="top"/>
    </xf>
    <xf numFmtId="0" fontId="17" fillId="0" borderId="4" xfId="0" applyFont="1" applyBorder="1" applyAlignment="1">
      <alignment vertical="top"/>
    </xf>
    <xf numFmtId="0" fontId="17" fillId="0" borderId="2" xfId="0" applyFont="1" applyBorder="1" applyAlignment="1">
      <alignment vertical="top"/>
    </xf>
    <xf numFmtId="0" fontId="17" fillId="0" borderId="4" xfId="0" applyFont="1" applyBorder="1" applyAlignment="1">
      <alignment vertical="top" wrapText="1"/>
    </xf>
    <xf numFmtId="0" fontId="17" fillId="4" borderId="4" xfId="0" applyFont="1" applyFill="1" applyBorder="1" applyAlignment="1">
      <alignment vertical="top" wrapText="1"/>
    </xf>
    <xf numFmtId="0" fontId="17" fillId="0" borderId="3" xfId="0" applyFont="1" applyBorder="1" applyAlignment="1">
      <alignment vertical="top"/>
    </xf>
    <xf numFmtId="0" fontId="17" fillId="0" borderId="1" xfId="0" applyFont="1" applyBorder="1" applyAlignment="1">
      <alignment vertical="top"/>
    </xf>
    <xf numFmtId="0" fontId="22" fillId="0" borderId="0" xfId="0" applyFont="1"/>
    <xf numFmtId="0" fontId="0" fillId="3" borderId="6" xfId="0" applyFill="1" applyBorder="1" applyAlignment="1">
      <alignment vertical="top" wrapText="1"/>
    </xf>
    <xf numFmtId="0" fontId="0" fillId="3" borderId="6" xfId="0" applyFill="1" applyBorder="1" applyAlignment="1">
      <alignment horizontal="left" vertical="top" wrapText="1"/>
    </xf>
    <xf numFmtId="0" fontId="0" fillId="0" borderId="6" xfId="0" applyBorder="1" applyAlignment="1">
      <alignment vertical="top" wrapText="1"/>
    </xf>
    <xf numFmtId="0" fontId="0" fillId="0" borderId="6" xfId="0" applyBorder="1" applyAlignment="1">
      <alignment horizontal="left" vertical="top" wrapText="1"/>
    </xf>
    <xf numFmtId="0" fontId="6" fillId="0" borderId="6" xfId="0" applyFont="1" applyBorder="1" applyAlignment="1">
      <alignment horizontal="left" vertical="top" wrapText="1"/>
    </xf>
    <xf numFmtId="0" fontId="21" fillId="0" borderId="6" xfId="0" applyFont="1" applyBorder="1" applyAlignment="1">
      <alignment vertical="top" wrapText="1"/>
    </xf>
    <xf numFmtId="0" fontId="17" fillId="0" borderId="0" xfId="0" applyFont="1" applyAlignment="1">
      <alignment wrapText="1"/>
    </xf>
    <xf numFmtId="0" fontId="0" fillId="3" borderId="1" xfId="0" applyFill="1" applyBorder="1"/>
    <xf numFmtId="164" fontId="0" fillId="0" borderId="1" xfId="0" applyNumberFormat="1" applyBorder="1" applyAlignment="1">
      <alignment horizontal="right" vertical="center"/>
    </xf>
    <xf numFmtId="0" fontId="0" fillId="0" borderId="1" xfId="0" applyBorder="1"/>
    <xf numFmtId="164" fontId="0" fillId="5" borderId="1" xfId="0" applyNumberFormat="1" applyFill="1" applyBorder="1" applyAlignment="1">
      <alignment horizontal="right"/>
    </xf>
    <xf numFmtId="164" fontId="0" fillId="5" borderId="1" xfId="0" applyNumberFormat="1" applyFill="1" applyBorder="1" applyAlignment="1">
      <alignment horizontal="right" vertical="center"/>
    </xf>
    <xf numFmtId="0" fontId="0" fillId="5" borderId="1" xfId="0" applyFill="1" applyBorder="1" applyAlignment="1">
      <alignment horizontal="left"/>
    </xf>
    <xf numFmtId="0" fontId="0" fillId="5" borderId="4" xfId="0" applyFill="1" applyBorder="1" applyAlignment="1">
      <alignment horizontal="left" vertical="top"/>
    </xf>
    <xf numFmtId="0" fontId="0" fillId="5" borderId="4" xfId="2" applyFont="1" applyFill="1" applyBorder="1" applyAlignment="1">
      <alignment horizontal="left" vertical="top"/>
    </xf>
    <xf numFmtId="164" fontId="0" fillId="5" borderId="4" xfId="0" applyNumberFormat="1" applyFill="1" applyBorder="1" applyAlignment="1">
      <alignment horizontal="right"/>
    </xf>
    <xf numFmtId="164" fontId="0" fillId="5" borderId="2" xfId="0" applyNumberFormat="1" applyFill="1" applyBorder="1" applyAlignment="1">
      <alignment horizontal="right"/>
    </xf>
    <xf numFmtId="164" fontId="0" fillId="5" borderId="3" xfId="0" applyNumberFormat="1" applyFill="1" applyBorder="1" applyAlignment="1">
      <alignment horizontal="right"/>
    </xf>
    <xf numFmtId="0" fontId="0" fillId="0" borderId="4" xfId="2" applyFont="1" applyBorder="1" applyAlignment="1">
      <alignment horizontal="left" vertical="top"/>
    </xf>
    <xf numFmtId="0" fontId="0" fillId="3" borderId="1" xfId="0" applyFill="1" applyBorder="1" applyAlignment="1">
      <alignment horizontal="left" vertical="top"/>
    </xf>
    <xf numFmtId="0" fontId="0" fillId="0" borderId="0" xfId="2" applyFont="1" applyAlignment="1">
      <alignment horizontal="left" vertical="top"/>
    </xf>
    <xf numFmtId="164" fontId="0" fillId="0" borderId="0" xfId="0" applyNumberFormat="1" applyAlignment="1">
      <alignment horizontal="right"/>
    </xf>
    <xf numFmtId="0" fontId="5" fillId="3" borderId="4" xfId="0" applyFont="1" applyFill="1" applyBorder="1" applyAlignment="1">
      <alignment vertical="top"/>
    </xf>
    <xf numFmtId="0" fontId="5" fillId="0" borderId="4" xfId="0" applyFont="1" applyBorder="1" applyAlignment="1">
      <alignment vertical="top"/>
    </xf>
    <xf numFmtId="0" fontId="5" fillId="5" borderId="4" xfId="0" applyFont="1" applyFill="1" applyBorder="1" applyAlignment="1">
      <alignment vertical="top"/>
    </xf>
    <xf numFmtId="164" fontId="0" fillId="5" borderId="4" xfId="0" applyNumberFormat="1" applyFill="1" applyBorder="1" applyAlignment="1">
      <alignment vertical="top"/>
    </xf>
    <xf numFmtId="164" fontId="0" fillId="5" borderId="2" xfId="0" applyNumberFormat="1" applyFill="1" applyBorder="1" applyAlignment="1">
      <alignment horizontal="left" vertical="top"/>
    </xf>
    <xf numFmtId="0" fontId="6" fillId="0" borderId="7" xfId="2"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164" fontId="0" fillId="3" borderId="10" xfId="0" applyNumberFormat="1" applyFill="1" applyBorder="1" applyAlignment="1">
      <alignment horizontal="right"/>
    </xf>
    <xf numFmtId="0" fontId="0" fillId="3" borderId="11" xfId="0" applyFill="1" applyBorder="1" applyAlignment="1">
      <alignment horizontal="left"/>
    </xf>
    <xf numFmtId="164" fontId="0" fillId="0" borderId="10" xfId="0" applyNumberFormat="1" applyBorder="1" applyAlignment="1">
      <alignment horizontal="right"/>
    </xf>
    <xf numFmtId="0" fontId="0" fillId="0" borderId="11" xfId="0" applyBorder="1" applyAlignment="1">
      <alignment horizontal="left"/>
    </xf>
    <xf numFmtId="0" fontId="0" fillId="0" borderId="13" xfId="0" applyBorder="1" applyAlignment="1">
      <alignment horizontal="left"/>
    </xf>
    <xf numFmtId="164" fontId="0" fillId="5" borderId="14" xfId="0" applyNumberFormat="1" applyFill="1" applyBorder="1" applyAlignment="1">
      <alignment horizontal="right"/>
    </xf>
    <xf numFmtId="0" fontId="0" fillId="5" borderId="13" xfId="0" applyFill="1" applyBorder="1" applyAlignment="1">
      <alignment horizontal="left"/>
    </xf>
    <xf numFmtId="164" fontId="0" fillId="0" borderId="14" xfId="0" applyNumberFormat="1" applyBorder="1" applyAlignment="1">
      <alignment horizontal="right"/>
    </xf>
    <xf numFmtId="164" fontId="0" fillId="0" borderId="15" xfId="0" applyNumberFormat="1" applyBorder="1" applyAlignment="1">
      <alignment horizontal="right"/>
    </xf>
    <xf numFmtId="164" fontId="0" fillId="0" borderId="16" xfId="0" applyNumberFormat="1" applyBorder="1" applyAlignment="1">
      <alignment horizontal="right" vertical="center"/>
    </xf>
    <xf numFmtId="0" fontId="0" fillId="0" borderId="17" xfId="0" applyBorder="1" applyAlignment="1">
      <alignment horizontal="left"/>
    </xf>
    <xf numFmtId="164" fontId="0" fillId="0" borderId="12" xfId="0" applyNumberFormat="1" applyBorder="1" applyAlignment="1">
      <alignment horizontal="right"/>
    </xf>
    <xf numFmtId="164" fontId="0" fillId="3" borderId="10" xfId="0" applyNumberFormat="1" applyFill="1" applyBorder="1"/>
    <xf numFmtId="164" fontId="0" fillId="0" borderId="10" xfId="0" applyNumberFormat="1" applyBorder="1"/>
    <xf numFmtId="164" fontId="0" fillId="0" borderId="12" xfId="0" applyNumberFormat="1" applyBorder="1"/>
    <xf numFmtId="0" fontId="5" fillId="3" borderId="1" xfId="0" applyFont="1" applyFill="1" applyBorder="1" applyAlignment="1">
      <alignment vertical="top"/>
    </xf>
    <xf numFmtId="0" fontId="5" fillId="0" borderId="1" xfId="0" applyFont="1" applyBorder="1" applyAlignment="1">
      <alignment vertical="top"/>
    </xf>
    <xf numFmtId="0" fontId="5" fillId="0" borderId="0" xfId="0" applyFont="1"/>
    <xf numFmtId="0" fontId="5" fillId="5" borderId="1" xfId="0" applyFont="1" applyFill="1" applyBorder="1" applyAlignment="1">
      <alignment vertical="top"/>
    </xf>
    <xf numFmtId="164" fontId="0" fillId="5" borderId="1" xfId="0" applyNumberFormat="1" applyFill="1" applyBorder="1" applyAlignment="1">
      <alignment vertical="top"/>
    </xf>
    <xf numFmtId="164" fontId="0" fillId="5" borderId="4" xfId="0" applyNumberFormat="1" applyFill="1" applyBorder="1" applyAlignment="1">
      <alignment horizontal="right" vertical="top" wrapText="1"/>
    </xf>
    <xf numFmtId="0" fontId="0" fillId="5" borderId="4" xfId="0" applyFill="1" applyBorder="1"/>
    <xf numFmtId="164" fontId="0" fillId="3" borderId="18" xfId="0" applyNumberFormat="1" applyFill="1" applyBorder="1" applyAlignment="1">
      <alignment horizontal="right"/>
    </xf>
    <xf numFmtId="164" fontId="0" fillId="3" borderId="19" xfId="0" applyNumberFormat="1" applyFill="1" applyBorder="1"/>
    <xf numFmtId="0" fontId="6" fillId="0" borderId="7" xfId="0" applyFont="1" applyBorder="1" applyAlignment="1">
      <alignment horizontal="left" vertical="top" wrapText="1"/>
    </xf>
    <xf numFmtId="164" fontId="0" fillId="3" borderId="11" xfId="0" applyNumberFormat="1" applyFill="1" applyBorder="1" applyAlignment="1">
      <alignment horizontal="left" vertical="top" wrapText="1"/>
    </xf>
    <xf numFmtId="164" fontId="0" fillId="5" borderId="11" xfId="0" applyNumberFormat="1" applyFill="1" applyBorder="1" applyAlignment="1">
      <alignment horizontal="left" vertical="top" wrapText="1"/>
    </xf>
    <xf numFmtId="164" fontId="5" fillId="3" borderId="10" xfId="0" applyNumberFormat="1" applyFont="1" applyFill="1" applyBorder="1" applyAlignment="1">
      <alignment horizontal="right" vertical="top" wrapText="1"/>
    </xf>
    <xf numFmtId="164" fontId="5" fillId="5" borderId="10" xfId="0" applyNumberFormat="1" applyFont="1" applyFill="1" applyBorder="1" applyAlignment="1">
      <alignment horizontal="right" vertical="top" wrapText="1"/>
    </xf>
    <xf numFmtId="49" fontId="6" fillId="0" borderId="6" xfId="0" applyNumberFormat="1" applyFont="1" applyBorder="1" applyAlignment="1">
      <alignment horizontal="left" vertical="top"/>
    </xf>
    <xf numFmtId="0" fontId="0" fillId="0" borderId="6" xfId="0" applyBorder="1" applyAlignment="1">
      <alignment vertical="top"/>
    </xf>
    <xf numFmtId="0" fontId="0" fillId="3" borderId="6" xfId="0" applyFill="1" applyBorder="1" applyAlignment="1">
      <alignment horizontal="right" vertical="top" wrapText="1"/>
    </xf>
    <xf numFmtId="0" fontId="0" fillId="0" borderId="6" xfId="0" applyBorder="1" applyAlignment="1">
      <alignment horizontal="right" vertical="top" wrapText="1"/>
    </xf>
    <xf numFmtId="3" fontId="0" fillId="0" borderId="6" xfId="0" applyNumberFormat="1" applyBorder="1" applyAlignment="1">
      <alignment horizontal="right" vertical="top" wrapText="1"/>
    </xf>
    <xf numFmtId="3" fontId="0" fillId="3" borderId="6" xfId="0" applyNumberFormat="1" applyFill="1" applyBorder="1" applyAlignment="1">
      <alignment horizontal="right" vertical="top" wrapText="1"/>
    </xf>
    <xf numFmtId="0" fontId="0" fillId="6" borderId="0" xfId="0" applyFill="1"/>
    <xf numFmtId="0" fontId="10" fillId="0" borderId="0" xfId="0" applyFont="1"/>
    <xf numFmtId="49" fontId="0" fillId="0" borderId="0" xfId="0" applyNumberFormat="1" applyAlignment="1">
      <alignment horizontal="left"/>
    </xf>
    <xf numFmtId="0" fontId="6" fillId="0" borderId="7" xfId="0" applyFont="1" applyBorder="1" applyAlignment="1">
      <alignment vertical="top" wrapText="1"/>
    </xf>
    <xf numFmtId="0" fontId="6" fillId="0" borderId="8" xfId="0" applyFont="1" applyBorder="1" applyAlignment="1">
      <alignment vertical="top" wrapText="1"/>
    </xf>
    <xf numFmtId="164" fontId="0" fillId="3" borderId="11" xfId="0" applyNumberFormat="1" applyFill="1" applyBorder="1" applyAlignment="1">
      <alignment horizontal="left"/>
    </xf>
    <xf numFmtId="164" fontId="0" fillId="0" borderId="11" xfId="0" applyNumberFormat="1" applyBorder="1" applyAlignment="1">
      <alignment horizontal="left"/>
    </xf>
    <xf numFmtId="164" fontId="0" fillId="3" borderId="12" xfId="0" applyNumberFormat="1" applyFill="1" applyBorder="1" applyAlignment="1">
      <alignment horizontal="right"/>
    </xf>
    <xf numFmtId="164" fontId="0" fillId="3" borderId="13" xfId="0" applyNumberFormat="1" applyFill="1" applyBorder="1" applyAlignment="1">
      <alignment horizontal="left"/>
    </xf>
    <xf numFmtId="0" fontId="6" fillId="0" borderId="9" xfId="0" applyFont="1" applyBorder="1" applyAlignment="1">
      <alignment vertical="top" wrapText="1"/>
    </xf>
    <xf numFmtId="0" fontId="17" fillId="7" borderId="4" xfId="0" applyFont="1" applyFill="1" applyBorder="1" applyAlignment="1">
      <alignment vertical="top"/>
    </xf>
    <xf numFmtId="0" fontId="17" fillId="7" borderId="2" xfId="0" applyFont="1" applyFill="1" applyBorder="1" applyAlignment="1">
      <alignment vertical="top"/>
    </xf>
    <xf numFmtId="0" fontId="0" fillId="7" borderId="0" xfId="0" applyFill="1"/>
    <xf numFmtId="0" fontId="17" fillId="6" borderId="4" xfId="0" applyFont="1" applyFill="1" applyBorder="1" applyAlignment="1">
      <alignment vertical="top"/>
    </xf>
    <xf numFmtId="0" fontId="17" fillId="6" borderId="2" xfId="0" applyFont="1" applyFill="1" applyBorder="1" applyAlignment="1">
      <alignment vertical="top"/>
    </xf>
    <xf numFmtId="0" fontId="17" fillId="6" borderId="4" xfId="0" applyFont="1" applyFill="1" applyBorder="1" applyAlignment="1">
      <alignment vertical="top" wrapText="1"/>
    </xf>
    <xf numFmtId="0" fontId="6" fillId="0" borderId="6" xfId="0" applyFont="1" applyBorder="1" applyAlignment="1">
      <alignment vertical="top"/>
    </xf>
    <xf numFmtId="0" fontId="17" fillId="4" borderId="6" xfId="0" applyFont="1" applyFill="1" applyBorder="1" applyAlignment="1">
      <alignment vertical="top" wrapText="1"/>
    </xf>
    <xf numFmtId="0" fontId="17" fillId="0" borderId="6" xfId="0" applyFont="1" applyBorder="1" applyAlignment="1">
      <alignment vertical="top" wrapText="1"/>
    </xf>
    <xf numFmtId="0" fontId="5" fillId="0" borderId="1" xfId="0" applyFont="1" applyBorder="1"/>
    <xf numFmtId="0" fontId="5" fillId="3" borderId="1" xfId="0" applyFont="1" applyFill="1" applyBorder="1"/>
    <xf numFmtId="1" fontId="0" fillId="0" borderId="1" xfId="0" applyNumberFormat="1" applyBorder="1" applyAlignment="1">
      <alignment horizontal="right"/>
    </xf>
    <xf numFmtId="164" fontId="0" fillId="0" borderId="1" xfId="0" applyNumberFormat="1" applyBorder="1" applyAlignment="1">
      <alignment horizontal="left"/>
    </xf>
    <xf numFmtId="17" fontId="0" fillId="3" borderId="4" xfId="0" applyNumberFormat="1" applyFill="1" applyBorder="1" applyAlignment="1">
      <alignment vertical="top"/>
    </xf>
    <xf numFmtId="0" fontId="0" fillId="2" borderId="0" xfId="0" applyFill="1" applyAlignment="1">
      <alignment vertical="top"/>
    </xf>
    <xf numFmtId="0" fontId="17" fillId="7" borderId="6" xfId="0" applyFont="1" applyFill="1" applyBorder="1" applyAlignment="1">
      <alignment vertical="top" wrapText="1"/>
    </xf>
    <xf numFmtId="0" fontId="17" fillId="6" borderId="6" xfId="0" applyFont="1" applyFill="1" applyBorder="1" applyAlignment="1">
      <alignment vertical="top" wrapText="1"/>
    </xf>
    <xf numFmtId="0" fontId="0" fillId="0" borderId="20" xfId="0" applyBorder="1" applyAlignment="1">
      <alignment vertical="top"/>
    </xf>
    <xf numFmtId="164" fontId="0" fillId="0" borderId="21" xfId="0" applyNumberFormat="1" applyBorder="1" applyAlignment="1">
      <alignment horizontal="right"/>
    </xf>
    <xf numFmtId="0" fontId="0" fillId="0" borderId="3" xfId="0" applyBorder="1" applyAlignment="1">
      <alignment horizontal="left"/>
    </xf>
    <xf numFmtId="0" fontId="8" fillId="0" borderId="6" xfId="0" applyFont="1" applyBorder="1" applyAlignment="1">
      <alignment horizontal="left" vertical="top" wrapText="1"/>
    </xf>
    <xf numFmtId="164" fontId="0" fillId="3" borderId="6" xfId="0" applyNumberFormat="1" applyFill="1" applyBorder="1" applyAlignment="1">
      <alignment vertical="top"/>
    </xf>
    <xf numFmtId="164" fontId="0" fillId="0" borderId="6" xfId="0" applyNumberFormat="1" applyBorder="1" applyAlignment="1">
      <alignment vertical="top" wrapText="1"/>
    </xf>
    <xf numFmtId="164" fontId="0" fillId="3" borderId="6" xfId="0" applyNumberFormat="1" applyFill="1" applyBorder="1" applyAlignment="1">
      <alignment vertical="top" wrapText="1"/>
    </xf>
    <xf numFmtId="0" fontId="20" fillId="0" borderId="0" xfId="0" applyFont="1" applyAlignment="1">
      <alignment horizontal="left" vertical="top"/>
    </xf>
    <xf numFmtId="0" fontId="14" fillId="0" borderId="0" xfId="0" applyFont="1" applyAlignment="1">
      <alignment vertical="center"/>
    </xf>
    <xf numFmtId="0" fontId="14" fillId="0" borderId="0" xfId="0" applyFont="1" applyAlignment="1">
      <alignment horizontal="left" vertical="top"/>
    </xf>
    <xf numFmtId="0" fontId="24" fillId="0" borderId="0" xfId="0" applyFont="1"/>
    <xf numFmtId="0" fontId="6" fillId="0" borderId="9" xfId="0" applyFont="1" applyBorder="1" applyAlignment="1">
      <alignment horizontal="left" vertical="top"/>
    </xf>
    <xf numFmtId="0" fontId="0" fillId="3" borderId="10" xfId="0" applyFill="1" applyBorder="1"/>
    <xf numFmtId="0" fontId="0" fillId="3" borderId="11" xfId="0" applyFill="1" applyBorder="1"/>
    <xf numFmtId="0" fontId="0" fillId="0" borderId="10" xfId="0" applyBorder="1"/>
    <xf numFmtId="0" fontId="0" fillId="0" borderId="11" xfId="0" applyBorder="1"/>
    <xf numFmtId="0" fontId="0" fillId="0" borderId="12" xfId="0" applyBorder="1"/>
    <xf numFmtId="0" fontId="0" fillId="0" borderId="13" xfId="0" applyBorder="1"/>
    <xf numFmtId="0" fontId="0" fillId="3" borderId="14" xfId="0" applyFill="1" applyBorder="1"/>
    <xf numFmtId="0" fontId="0" fillId="3" borderId="13" xfId="0" applyFill="1" applyBorder="1"/>
    <xf numFmtId="0" fontId="0" fillId="0" borderId="14" xfId="0" applyBorder="1"/>
    <xf numFmtId="0" fontId="0" fillId="0" borderId="15" xfId="0" applyBorder="1"/>
    <xf numFmtId="0" fontId="0" fillId="0" borderId="17" xfId="0" applyBorder="1"/>
    <xf numFmtId="0" fontId="6" fillId="0" borderId="23" xfId="0" applyFont="1" applyBorder="1" applyAlignment="1">
      <alignment horizontal="left" vertical="top" wrapText="1"/>
    </xf>
    <xf numFmtId="0" fontId="0" fillId="3" borderId="24" xfId="0" applyFill="1" applyBorder="1" applyAlignment="1">
      <alignment horizontal="left" vertical="top" wrapText="1"/>
    </xf>
    <xf numFmtId="0" fontId="0" fillId="5" borderId="24" xfId="0" applyFill="1" applyBorder="1" applyAlignment="1">
      <alignment horizontal="left" vertical="top" wrapText="1"/>
    </xf>
    <xf numFmtId="0" fontId="0" fillId="5" borderId="10" xfId="0" applyFill="1" applyBorder="1"/>
    <xf numFmtId="0" fontId="0" fillId="5" borderId="18" xfId="0" applyFill="1" applyBorder="1"/>
    <xf numFmtId="0" fontId="0" fillId="3" borderId="17" xfId="0" applyFill="1" applyBorder="1"/>
    <xf numFmtId="0" fontId="5" fillId="0" borderId="0" xfId="0" applyFont="1" applyAlignment="1">
      <alignment wrapText="1"/>
    </xf>
    <xf numFmtId="164" fontId="0" fillId="0" borderId="6" xfId="3" applyNumberFormat="1" applyFont="1" applyBorder="1" applyAlignment="1"/>
    <xf numFmtId="164" fontId="0" fillId="3" borderId="1" xfId="0" applyNumberFormat="1" applyFill="1" applyBorder="1"/>
    <xf numFmtId="2" fontId="0" fillId="0" borderId="4" xfId="0" applyNumberFormat="1" applyBorder="1"/>
    <xf numFmtId="2" fontId="0" fillId="0" borderId="4" xfId="4" applyNumberFormat="1" applyFont="1" applyFill="1" applyBorder="1"/>
    <xf numFmtId="0" fontId="0" fillId="5" borderId="3" xfId="0" applyFill="1" applyBorder="1"/>
    <xf numFmtId="164" fontId="0" fillId="0" borderId="2" xfId="0" quotePrefix="1" applyNumberFormat="1" applyBorder="1" applyAlignment="1">
      <alignment horizontal="right"/>
    </xf>
    <xf numFmtId="164" fontId="0" fillId="3" borderId="2" xfId="0" quotePrefix="1" applyNumberFormat="1" applyFill="1" applyBorder="1" applyAlignment="1">
      <alignment horizontal="right"/>
    </xf>
    <xf numFmtId="164" fontId="0" fillId="5" borderId="2" xfId="0" quotePrefix="1" applyNumberFormat="1" applyFill="1" applyBorder="1" applyAlignment="1">
      <alignment horizontal="right"/>
    </xf>
    <xf numFmtId="164" fontId="0" fillId="5" borderId="1" xfId="0" quotePrefix="1" applyNumberFormat="1" applyFill="1" applyBorder="1" applyAlignment="1">
      <alignment horizontal="right"/>
    </xf>
    <xf numFmtId="0" fontId="10" fillId="0" borderId="0" xfId="0" applyFont="1" applyAlignment="1">
      <alignment vertical="top"/>
    </xf>
    <xf numFmtId="49" fontId="8" fillId="5" borderId="6" xfId="0" applyNumberFormat="1" applyFont="1" applyFill="1" applyBorder="1" applyAlignment="1">
      <alignment horizontal="right" vertical="top" wrapText="1"/>
    </xf>
    <xf numFmtId="0" fontId="0" fillId="0" borderId="6" xfId="0" applyBorder="1" applyAlignment="1">
      <alignment wrapText="1"/>
    </xf>
    <xf numFmtId="49" fontId="0" fillId="0" borderId="6" xfId="0" applyNumberFormat="1" applyBorder="1" applyAlignment="1">
      <alignment horizontal="right" wrapText="1"/>
    </xf>
    <xf numFmtId="0" fontId="0" fillId="0" borderId="6" xfId="0" applyBorder="1"/>
    <xf numFmtId="49" fontId="8" fillId="0" borderId="6" xfId="0" applyNumberFormat="1" applyFont="1" applyBorder="1" applyAlignment="1">
      <alignment horizontal="right" vertical="top" wrapText="1"/>
    </xf>
    <xf numFmtId="0" fontId="8" fillId="0" borderId="6" xfId="0" applyFont="1" applyBorder="1" applyAlignment="1">
      <alignment vertical="top" wrapText="1"/>
    </xf>
    <xf numFmtId="0" fontId="0" fillId="5" borderId="6" xfId="0" applyFill="1" applyBorder="1" applyAlignment="1">
      <alignment horizontal="left" vertical="top" wrapText="1"/>
    </xf>
    <xf numFmtId="0" fontId="0" fillId="5" borderId="6" xfId="0" applyFill="1" applyBorder="1" applyAlignment="1">
      <alignment wrapText="1"/>
    </xf>
    <xf numFmtId="49" fontId="0" fillId="5" borderId="6" xfId="0" applyNumberFormat="1" applyFill="1" applyBorder="1" applyAlignment="1">
      <alignment horizontal="right" wrapText="1"/>
    </xf>
    <xf numFmtId="0" fontId="8" fillId="5" borderId="6" xfId="0" applyFont="1" applyFill="1" applyBorder="1" applyAlignment="1">
      <alignment vertical="top"/>
    </xf>
    <xf numFmtId="0" fontId="8" fillId="5" borderId="6" xfId="0" applyFont="1" applyFill="1" applyBorder="1" applyAlignment="1">
      <alignment vertical="top" wrapText="1"/>
    </xf>
    <xf numFmtId="0" fontId="5" fillId="3" borderId="6" xfId="0" applyFont="1" applyFill="1" applyBorder="1" applyAlignment="1">
      <alignment vertical="top"/>
    </xf>
    <xf numFmtId="0" fontId="5" fillId="0" borderId="6" xfId="0" applyFont="1" applyBorder="1" applyAlignment="1">
      <alignment vertical="top"/>
    </xf>
    <xf numFmtId="0" fontId="5" fillId="3" borderId="6" xfId="0" applyFont="1" applyFill="1" applyBorder="1" applyAlignment="1">
      <alignment horizontal="left" vertical="top"/>
    </xf>
    <xf numFmtId="0" fontId="5" fillId="0" borderId="6" xfId="0" applyFont="1" applyBorder="1" applyAlignment="1">
      <alignment horizontal="left" vertical="top"/>
    </xf>
    <xf numFmtId="0" fontId="9" fillId="0" borderId="6" xfId="0" applyFont="1" applyBorder="1"/>
    <xf numFmtId="0" fontId="5" fillId="5" borderId="6" xfId="0" applyFont="1" applyFill="1" applyBorder="1" applyAlignment="1">
      <alignment vertical="top"/>
    </xf>
    <xf numFmtId="0" fontId="5" fillId="0" borderId="6" xfId="0" applyFont="1" applyBorder="1"/>
    <xf numFmtId="0" fontId="9" fillId="5" borderId="6" xfId="0" applyFont="1" applyFill="1" applyBorder="1"/>
    <xf numFmtId="0" fontId="5" fillId="5" borderId="6" xfId="0" applyFont="1" applyFill="1" applyBorder="1"/>
    <xf numFmtId="2" fontId="5" fillId="3" borderId="3" xfId="0" applyNumberFormat="1" applyFont="1" applyFill="1" applyBorder="1" applyAlignment="1">
      <alignment horizontal="right" vertical="center" wrapText="1"/>
    </xf>
    <xf numFmtId="2" fontId="5" fillId="3" borderId="2" xfId="0" applyNumberFormat="1" applyFont="1" applyFill="1" applyBorder="1" applyAlignment="1">
      <alignment horizontal="right" vertical="center" wrapText="1"/>
    </xf>
    <xf numFmtId="164" fontId="6" fillId="5" borderId="3" xfId="0" applyNumberFormat="1" applyFont="1" applyFill="1" applyBorder="1" applyAlignment="1">
      <alignment horizontal="right"/>
    </xf>
    <xf numFmtId="164" fontId="6" fillId="3" borderId="4" xfId="0" applyNumberFormat="1" applyFont="1" applyFill="1" applyBorder="1" applyAlignment="1">
      <alignment horizontal="right"/>
    </xf>
    <xf numFmtId="164" fontId="6" fillId="0" borderId="4" xfId="0" applyNumberFormat="1" applyFont="1" applyBorder="1" applyAlignment="1">
      <alignment horizontal="right"/>
    </xf>
    <xf numFmtId="164" fontId="6" fillId="5" borderId="4" xfId="0" applyNumberFormat="1" applyFont="1" applyFill="1" applyBorder="1" applyAlignment="1">
      <alignment horizontal="right"/>
    </xf>
    <xf numFmtId="0" fontId="5" fillId="0" borderId="0" xfId="0" quotePrefix="1" applyFont="1"/>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5"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left" vertical="center" wrapText="1"/>
    </xf>
    <xf numFmtId="0" fontId="0" fillId="5" borderId="2" xfId="0" applyFill="1" applyBorder="1" applyAlignment="1">
      <alignment horizontal="left" vertical="top" wrapText="1"/>
    </xf>
    <xf numFmtId="0" fontId="2" fillId="5" borderId="1" xfId="1" applyFill="1" applyBorder="1" applyAlignment="1">
      <alignment horizontal="center" vertical="center" wrapText="1"/>
    </xf>
    <xf numFmtId="0" fontId="2" fillId="0" borderId="1" xfId="1" applyFill="1" applyBorder="1" applyAlignment="1">
      <alignment horizontal="center" vertical="center" wrapText="1"/>
    </xf>
    <xf numFmtId="164" fontId="0" fillId="0" borderId="11" xfId="0" applyNumberFormat="1" applyBorder="1"/>
    <xf numFmtId="164" fontId="0" fillId="3" borderId="11" xfId="0" applyNumberFormat="1" applyFill="1" applyBorder="1"/>
    <xf numFmtId="164" fontId="0" fillId="3" borderId="17" xfId="0" applyNumberForma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left" vertical="top" wrapText="1"/>
    </xf>
    <xf numFmtId="0" fontId="0" fillId="5" borderId="1" xfId="0" applyFill="1" applyBorder="1" applyAlignment="1">
      <alignment vertical="top" wrapText="1"/>
    </xf>
    <xf numFmtId="0" fontId="0" fillId="0" borderId="1" xfId="0" applyBorder="1" applyAlignment="1">
      <alignment vertical="top" wrapText="1"/>
    </xf>
    <xf numFmtId="0" fontId="0" fillId="5" borderId="4" xfId="0" applyFill="1" applyBorder="1" applyAlignment="1">
      <alignment vertical="top"/>
    </xf>
    <xf numFmtId="164" fontId="0" fillId="5" borderId="4" xfId="3" applyNumberFormat="1" applyFont="1" applyFill="1" applyBorder="1" applyAlignment="1"/>
    <xf numFmtId="164" fontId="0" fillId="5" borderId="2" xfId="3" applyNumberFormat="1" applyFont="1" applyFill="1" applyBorder="1" applyAlignment="1"/>
    <xf numFmtId="0" fontId="0" fillId="5" borderId="6" xfId="0" applyFill="1" applyBorder="1" applyAlignment="1">
      <alignment vertical="top"/>
    </xf>
    <xf numFmtId="164" fontId="0" fillId="5" borderId="6" xfId="3" applyNumberFormat="1" applyFont="1" applyFill="1" applyBorder="1" applyAlignment="1"/>
    <xf numFmtId="0" fontId="6" fillId="0" borderId="1" xfId="0" applyFont="1" applyBorder="1" applyAlignment="1">
      <alignment vertical="top" wrapText="1"/>
    </xf>
    <xf numFmtId="1" fontId="0" fillId="3" borderId="1" xfId="0" applyNumberFormat="1" applyFill="1" applyBorder="1" applyAlignment="1">
      <alignment horizontal="right"/>
    </xf>
    <xf numFmtId="1" fontId="5" fillId="5" borderId="1" xfId="0" applyNumberFormat="1" applyFont="1" applyFill="1" applyBorder="1"/>
    <xf numFmtId="1" fontId="5" fillId="0" borderId="1" xfId="0" applyNumberFormat="1" applyFont="1" applyBorder="1"/>
    <xf numFmtId="164" fontId="5" fillId="0" borderId="4" xfId="0" applyNumberFormat="1" applyFont="1" applyBorder="1"/>
    <xf numFmtId="164" fontId="5" fillId="0" borderId="6" xfId="0" applyNumberFormat="1" applyFont="1" applyBorder="1" applyAlignment="1">
      <alignment vertical="top" wrapText="1"/>
    </xf>
    <xf numFmtId="164" fontId="5" fillId="3" borderId="4" xfId="0" applyNumberFormat="1" applyFont="1" applyFill="1" applyBorder="1"/>
    <xf numFmtId="164" fontId="5" fillId="3" borderId="6" xfId="0" applyNumberFormat="1" applyFont="1" applyFill="1" applyBorder="1" applyAlignment="1">
      <alignment vertical="top" wrapText="1"/>
    </xf>
    <xf numFmtId="164" fontId="5" fillId="3" borderId="4" xfId="0" applyNumberFormat="1" applyFont="1" applyFill="1" applyBorder="1" applyAlignment="1">
      <alignment horizontal="right"/>
    </xf>
    <xf numFmtId="164" fontId="5" fillId="0" borderId="6" xfId="0" applyNumberFormat="1" applyFont="1" applyBorder="1"/>
    <xf numFmtId="164" fontId="5" fillId="3" borderId="6" xfId="0" applyNumberFormat="1" applyFont="1" applyFill="1" applyBorder="1"/>
    <xf numFmtId="164" fontId="5" fillId="0" borderId="4" xfId="0" applyNumberFormat="1" applyFont="1" applyBorder="1" applyAlignment="1">
      <alignment horizontal="right"/>
    </xf>
    <xf numFmtId="164" fontId="5" fillId="0" borderId="26" xfId="0" applyNumberFormat="1" applyFont="1" applyBorder="1" applyAlignment="1">
      <alignment horizontal="right"/>
    </xf>
    <xf numFmtId="164" fontId="5" fillId="5" borderId="4" xfId="0" applyNumberFormat="1" applyFont="1" applyFill="1" applyBorder="1" applyAlignment="1">
      <alignment horizontal="right"/>
    </xf>
    <xf numFmtId="164" fontId="5" fillId="5" borderId="6" xfId="0" applyNumberFormat="1" applyFont="1" applyFill="1" applyBorder="1"/>
    <xf numFmtId="164" fontId="5" fillId="5" borderId="4" xfId="0" applyNumberFormat="1" applyFont="1" applyFill="1" applyBorder="1"/>
    <xf numFmtId="164" fontId="5" fillId="0" borderId="6" xfId="0" applyNumberFormat="1" applyFont="1" applyBorder="1" applyAlignment="1">
      <alignment horizontal="right"/>
    </xf>
    <xf numFmtId="0" fontId="5" fillId="5" borderId="3" xfId="0" applyFont="1" applyFill="1" applyBorder="1" applyAlignment="1">
      <alignment vertical="top"/>
    </xf>
    <xf numFmtId="164" fontId="5" fillId="5" borderId="3" xfId="0" applyNumberFormat="1" applyFont="1" applyFill="1" applyBorder="1"/>
    <xf numFmtId="0" fontId="0" fillId="3" borderId="15" xfId="0" applyFill="1" applyBorder="1"/>
    <xf numFmtId="49" fontId="6" fillId="0" borderId="4" xfId="0" applyNumberFormat="1" applyFont="1" applyBorder="1" applyAlignment="1">
      <alignment horizontal="left" vertical="top"/>
    </xf>
    <xf numFmtId="49" fontId="6" fillId="0" borderId="6" xfId="0" applyNumberFormat="1" applyFont="1" applyBorder="1" applyAlignment="1">
      <alignment horizontal="left" vertical="top"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5" fillId="5" borderId="2" xfId="0" applyFont="1" applyFill="1" applyBorder="1" applyAlignment="1">
      <alignment horizontal="left" vertical="top" wrapText="1"/>
    </xf>
    <xf numFmtId="0" fontId="0" fillId="0" borderId="24" xfId="0" applyBorder="1" applyAlignment="1">
      <alignment horizontal="left" vertical="top" wrapText="1"/>
    </xf>
    <xf numFmtId="164" fontId="5" fillId="0" borderId="10" xfId="0" applyNumberFormat="1" applyFont="1" applyBorder="1" applyAlignment="1">
      <alignment horizontal="right" vertical="top" wrapText="1"/>
    </xf>
    <xf numFmtId="164" fontId="0" fillId="0" borderId="4" xfId="0" applyNumberFormat="1" applyBorder="1" applyAlignment="1">
      <alignment horizontal="right" vertical="top" wrapText="1"/>
    </xf>
    <xf numFmtId="164" fontId="0" fillId="0" borderId="11" xfId="0" applyNumberFormat="1" applyBorder="1" applyAlignment="1">
      <alignment horizontal="left" vertical="top" wrapText="1"/>
    </xf>
    <xf numFmtId="0" fontId="0" fillId="0" borderId="27" xfId="0" applyBorder="1" applyAlignment="1">
      <alignment horizontal="left" vertical="top" wrapText="1"/>
    </xf>
    <xf numFmtId="164" fontId="5" fillId="0" borderId="12" xfId="0" applyNumberFormat="1" applyFont="1" applyBorder="1" applyAlignment="1">
      <alignment horizontal="right" vertical="top" wrapText="1"/>
    </xf>
    <xf numFmtId="164" fontId="0" fillId="0" borderId="3" xfId="0" applyNumberFormat="1" applyBorder="1" applyAlignment="1">
      <alignment horizontal="right" vertical="top" wrapText="1"/>
    </xf>
    <xf numFmtId="164" fontId="0" fillId="0" borderId="13" xfId="0" applyNumberFormat="1" applyBorder="1" applyAlignment="1">
      <alignment horizontal="left" vertical="top" wrapText="1"/>
    </xf>
    <xf numFmtId="0" fontId="0" fillId="5" borderId="28" xfId="0" applyFill="1" applyBorder="1" applyAlignment="1">
      <alignment horizontal="left" vertical="top" wrapText="1"/>
    </xf>
    <xf numFmtId="164" fontId="5" fillId="5" borderId="29" xfId="0" applyNumberFormat="1" applyFont="1" applyFill="1" applyBorder="1" applyAlignment="1">
      <alignment horizontal="right" vertical="top" wrapText="1"/>
    </xf>
    <xf numFmtId="164" fontId="0" fillId="5" borderId="30" xfId="0" applyNumberFormat="1" applyFill="1" applyBorder="1" applyAlignment="1">
      <alignment horizontal="right" vertical="top" wrapText="1"/>
    </xf>
    <xf numFmtId="164" fontId="0" fillId="5" borderId="31" xfId="0" applyNumberFormat="1" applyFill="1" applyBorder="1" applyAlignment="1">
      <alignment horizontal="left" vertical="top" wrapText="1"/>
    </xf>
    <xf numFmtId="0" fontId="0" fillId="5" borderId="25" xfId="0" applyFill="1" applyBorder="1" applyAlignment="1">
      <alignment horizontal="left" vertical="top" wrapText="1"/>
    </xf>
    <xf numFmtId="164" fontId="5" fillId="5" borderId="18" xfId="0" applyNumberFormat="1" applyFont="1" applyFill="1" applyBorder="1" applyAlignment="1">
      <alignment horizontal="right" vertical="top" wrapText="1"/>
    </xf>
    <xf numFmtId="164" fontId="0" fillId="5" borderId="19" xfId="0" applyNumberFormat="1" applyFill="1" applyBorder="1" applyAlignment="1">
      <alignment horizontal="right" vertical="top" wrapText="1"/>
    </xf>
    <xf numFmtId="164" fontId="0" fillId="5" borderId="17" xfId="0" applyNumberFormat="1" applyFill="1" applyBorder="1" applyAlignment="1">
      <alignment horizontal="left" vertical="top" wrapText="1"/>
    </xf>
    <xf numFmtId="0" fontId="5" fillId="3" borderId="11" xfId="0" applyFont="1" applyFill="1" applyBorder="1"/>
    <xf numFmtId="0" fontId="5" fillId="0" borderId="11" xfId="0" applyFont="1" applyBorder="1"/>
    <xf numFmtId="0" fontId="5" fillId="3" borderId="17" xfId="0" applyFont="1" applyFill="1" applyBorder="1"/>
    <xf numFmtId="164" fontId="5" fillId="3" borderId="10" xfId="0" applyNumberFormat="1" applyFont="1" applyFill="1" applyBorder="1" applyAlignment="1">
      <alignment horizontal="right"/>
    </xf>
    <xf numFmtId="164" fontId="5" fillId="3" borderId="11" xfId="0" applyNumberFormat="1" applyFont="1" applyFill="1" applyBorder="1"/>
    <xf numFmtId="164" fontId="5" fillId="0" borderId="10" xfId="0" applyNumberFormat="1" applyFont="1" applyBorder="1" applyAlignment="1">
      <alignment horizontal="right"/>
    </xf>
    <xf numFmtId="164" fontId="5" fillId="0" borderId="11" xfId="0" applyNumberFormat="1" applyFont="1" applyBorder="1" applyAlignment="1">
      <alignment horizontal="right"/>
    </xf>
    <xf numFmtId="164" fontId="5" fillId="3" borderId="15" xfId="0" applyNumberFormat="1" applyFont="1" applyFill="1" applyBorder="1" applyAlignment="1">
      <alignment horizontal="right"/>
    </xf>
    <xf numFmtId="164" fontId="5" fillId="3" borderId="16" xfId="0" applyNumberFormat="1" applyFont="1" applyFill="1" applyBorder="1"/>
    <xf numFmtId="164" fontId="5" fillId="3" borderId="17" xfId="0" applyNumberFormat="1" applyFont="1" applyFill="1" applyBorder="1"/>
    <xf numFmtId="0" fontId="25" fillId="0" borderId="0" xfId="0" applyFont="1" applyAlignment="1">
      <alignment horizontal="left" vertical="top"/>
    </xf>
    <xf numFmtId="164" fontId="5" fillId="0" borderId="11" xfId="0" applyNumberFormat="1" applyFont="1" applyBorder="1"/>
    <xf numFmtId="164" fontId="5" fillId="3" borderId="16" xfId="0" applyNumberFormat="1" applyFont="1" applyFill="1" applyBorder="1" applyAlignment="1">
      <alignment horizontal="right"/>
    </xf>
    <xf numFmtId="164" fontId="5" fillId="3" borderId="17" xfId="0" applyNumberFormat="1" applyFont="1" applyFill="1" applyBorder="1" applyAlignment="1">
      <alignment horizontal="right"/>
    </xf>
    <xf numFmtId="0" fontId="5" fillId="0" borderId="0" xfId="0" applyFont="1" applyAlignment="1">
      <alignment horizontal="left" vertical="top"/>
    </xf>
    <xf numFmtId="164" fontId="5" fillId="3" borderId="26" xfId="0" applyNumberFormat="1" applyFont="1" applyFill="1" applyBorder="1" applyAlignment="1">
      <alignment horizontal="right"/>
    </xf>
    <xf numFmtId="0" fontId="0" fillId="0" borderId="0" xfId="0" applyFont="1" applyAlignment="1">
      <alignment horizontal="left" vertical="top"/>
    </xf>
    <xf numFmtId="0" fontId="27" fillId="0" borderId="0" xfId="0" applyFont="1" applyAlignment="1">
      <alignment horizontal="left" vertical="top"/>
    </xf>
    <xf numFmtId="0" fontId="2" fillId="0" borderId="0" xfId="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0" fillId="0" borderId="0" xfId="0" applyBorder="1" applyAlignment="1">
      <alignment horizontal="left" vertical="center"/>
    </xf>
    <xf numFmtId="0" fontId="0" fillId="5" borderId="6" xfId="0" applyNumberFormat="1" applyFill="1" applyBorder="1" applyAlignment="1">
      <alignment horizontal="right" wrapText="1"/>
    </xf>
    <xf numFmtId="3" fontId="0" fillId="5" borderId="6" xfId="0" applyNumberFormat="1" applyFill="1" applyBorder="1" applyAlignment="1">
      <alignment horizontal="right" wrapText="1"/>
    </xf>
    <xf numFmtId="0" fontId="0" fillId="0" borderId="6" xfId="0" applyNumberFormat="1" applyBorder="1" applyAlignment="1">
      <alignment horizontal="right" wrapText="1"/>
    </xf>
    <xf numFmtId="3" fontId="0" fillId="0" borderId="6" xfId="0" applyNumberFormat="1" applyBorder="1" applyAlignment="1">
      <alignment horizontal="right" wrapText="1"/>
    </xf>
    <xf numFmtId="3" fontId="8" fillId="5" borderId="6" xfId="1" applyNumberFormat="1" applyFont="1" applyFill="1" applyBorder="1" applyAlignment="1">
      <alignment horizontal="right" vertical="top" wrapText="1"/>
    </xf>
    <xf numFmtId="0" fontId="8" fillId="5" borderId="6" xfId="0" applyNumberFormat="1" applyFont="1" applyFill="1" applyBorder="1" applyAlignment="1">
      <alignment horizontal="right" vertical="top" wrapText="1"/>
    </xf>
    <xf numFmtId="0" fontId="8" fillId="0" borderId="6" xfId="0" applyNumberFormat="1" applyFont="1" applyBorder="1" applyAlignment="1">
      <alignment horizontal="right" vertical="top" wrapText="1"/>
    </xf>
    <xf numFmtId="2" fontId="8" fillId="3" borderId="4" xfId="0" applyNumberFormat="1" applyFont="1" applyFill="1" applyBorder="1" applyAlignment="1">
      <alignment wrapText="1"/>
    </xf>
    <xf numFmtId="2" fontId="8" fillId="0" borderId="4" xfId="0" applyNumberFormat="1" applyFont="1" applyBorder="1" applyAlignment="1">
      <alignment wrapText="1"/>
    </xf>
    <xf numFmtId="2" fontId="5" fillId="3" borderId="3" xfId="0" applyNumberFormat="1" applyFont="1" applyFill="1" applyBorder="1" applyAlignment="1">
      <alignment wrapText="1"/>
    </xf>
    <xf numFmtId="2" fontId="5" fillId="0" borderId="4" xfId="0" applyNumberFormat="1" applyFont="1" applyBorder="1" applyAlignment="1">
      <alignment wrapText="1"/>
    </xf>
    <xf numFmtId="2" fontId="5" fillId="0" borderId="6" xfId="0" applyNumberFormat="1" applyFont="1" applyBorder="1" applyAlignment="1">
      <alignment wrapText="1"/>
    </xf>
    <xf numFmtId="2" fontId="5" fillId="3" borderId="4" xfId="0" applyNumberFormat="1" applyFont="1" applyFill="1" applyBorder="1" applyAlignment="1">
      <alignment wrapText="1"/>
    </xf>
    <xf numFmtId="2" fontId="5" fillId="3" borderId="6" xfId="0" applyNumberFormat="1" applyFont="1" applyFill="1" applyBorder="1" applyAlignment="1">
      <alignment wrapText="1"/>
    </xf>
    <xf numFmtId="2" fontId="5" fillId="0" borderId="22" xfId="0" applyNumberFormat="1" applyFont="1" applyBorder="1" applyAlignment="1">
      <alignment wrapText="1"/>
    </xf>
    <xf numFmtId="0" fontId="0" fillId="0" borderId="0" xfId="0" applyFont="1"/>
    <xf numFmtId="2" fontId="6" fillId="0" borderId="4" xfId="0" applyNumberFormat="1" applyFont="1" applyBorder="1" applyAlignment="1">
      <alignment vertical="top" wrapText="1"/>
    </xf>
    <xf numFmtId="2" fontId="6" fillId="0" borderId="6" xfId="0" applyNumberFormat="1" applyFont="1" applyBorder="1" applyAlignment="1">
      <alignment vertical="top" wrapText="1"/>
    </xf>
    <xf numFmtId="0" fontId="0" fillId="3" borderId="4" xfId="0" applyFont="1" applyFill="1" applyBorder="1" applyAlignment="1">
      <alignment vertical="top"/>
    </xf>
    <xf numFmtId="164" fontId="0" fillId="3" borderId="4" xfId="0" applyNumberFormat="1" applyFont="1" applyFill="1" applyBorder="1" applyAlignment="1">
      <alignment vertical="top"/>
    </xf>
    <xf numFmtId="164" fontId="0" fillId="3" borderId="6" xfId="0" applyNumberFormat="1" applyFont="1" applyFill="1" applyBorder="1" applyAlignment="1">
      <alignment vertical="top" wrapText="1"/>
    </xf>
    <xf numFmtId="164" fontId="5" fillId="0" borderId="4" xfId="0" applyNumberFormat="1" applyFont="1" applyBorder="1" applyAlignment="1">
      <alignment vertical="top"/>
    </xf>
    <xf numFmtId="164" fontId="5" fillId="0" borderId="4" xfId="0" applyNumberFormat="1" applyFont="1" applyBorder="1" applyAlignment="1">
      <alignment vertical="top" wrapText="1"/>
    </xf>
    <xf numFmtId="164" fontId="5" fillId="3" borderId="4" xfId="0" applyNumberFormat="1" applyFont="1" applyFill="1" applyBorder="1" applyAlignment="1">
      <alignment vertical="top"/>
    </xf>
    <xf numFmtId="164" fontId="5" fillId="3" borderId="4" xfId="0" applyNumberFormat="1" applyFont="1" applyFill="1" applyBorder="1" applyAlignment="1">
      <alignment vertical="top" wrapText="1"/>
    </xf>
    <xf numFmtId="164" fontId="5" fillId="3" borderId="6" xfId="0" applyNumberFormat="1" applyFont="1" applyFill="1" applyBorder="1" applyAlignment="1">
      <alignment horizontal="right" vertical="top" wrapText="1"/>
    </xf>
    <xf numFmtId="164" fontId="5" fillId="0" borderId="4" xfId="0" applyNumberFormat="1" applyFont="1" applyBorder="1" applyAlignment="1">
      <alignment horizontal="right" vertical="top"/>
    </xf>
    <xf numFmtId="164" fontId="5" fillId="0" borderId="26" xfId="0" applyNumberFormat="1" applyFont="1" applyBorder="1" applyAlignment="1">
      <alignment horizontal="right" vertical="top"/>
    </xf>
    <xf numFmtId="164" fontId="5" fillId="5" borderId="4" xfId="0" applyNumberFormat="1" applyFont="1" applyFill="1" applyBorder="1" applyAlignment="1">
      <alignment horizontal="right" vertical="top"/>
    </xf>
    <xf numFmtId="164" fontId="5" fillId="5" borderId="6" xfId="0" applyNumberFormat="1" applyFont="1" applyFill="1" applyBorder="1" applyAlignment="1">
      <alignment vertical="top" wrapText="1"/>
    </xf>
    <xf numFmtId="164" fontId="5" fillId="5" borderId="4" xfId="0" applyNumberFormat="1" applyFont="1" applyFill="1" applyBorder="1" applyAlignment="1">
      <alignment vertical="top"/>
    </xf>
    <xf numFmtId="164" fontId="5" fillId="5" borderId="4" xfId="0" applyNumberFormat="1" applyFont="1" applyFill="1" applyBorder="1" applyAlignment="1">
      <alignment vertical="top" wrapText="1"/>
    </xf>
    <xf numFmtId="164" fontId="5" fillId="0" borderId="6" xfId="0" applyNumberFormat="1" applyFont="1" applyBorder="1" applyAlignment="1">
      <alignment horizontal="right" vertical="top" wrapText="1"/>
    </xf>
    <xf numFmtId="0" fontId="0" fillId="0" borderId="4" xfId="0" applyFont="1" applyBorder="1" applyAlignment="1">
      <alignment vertical="top"/>
    </xf>
    <xf numFmtId="164" fontId="0" fillId="0" borderId="4" xfId="0" applyNumberFormat="1" applyFont="1" applyBorder="1" applyAlignment="1">
      <alignment vertical="top"/>
    </xf>
    <xf numFmtId="164" fontId="0" fillId="0" borderId="4" xfId="0" applyNumberFormat="1" applyFont="1" applyBorder="1" applyAlignment="1">
      <alignment vertical="top" wrapText="1"/>
    </xf>
    <xf numFmtId="164" fontId="0" fillId="0" borderId="6" xfId="0" applyNumberFormat="1" applyFont="1" applyBorder="1" applyAlignment="1">
      <alignment vertical="top" wrapText="1"/>
    </xf>
    <xf numFmtId="0" fontId="0" fillId="5" borderId="3" xfId="0" applyFont="1" applyFill="1" applyBorder="1" applyAlignment="1">
      <alignment vertical="top"/>
    </xf>
    <xf numFmtId="164" fontId="0" fillId="5" borderId="3" xfId="0" applyNumberFormat="1" applyFont="1" applyFill="1" applyBorder="1" applyAlignment="1">
      <alignment vertical="top"/>
    </xf>
    <xf numFmtId="164" fontId="0" fillId="5" borderId="3" xfId="0" applyNumberFormat="1" applyFont="1" applyFill="1" applyBorder="1" applyAlignment="1">
      <alignment vertical="top" wrapText="1"/>
    </xf>
    <xf numFmtId="164" fontId="0" fillId="5" borderId="6" xfId="0" applyNumberFormat="1" applyFont="1" applyFill="1" applyBorder="1" applyAlignment="1">
      <alignment vertical="top" wrapText="1"/>
    </xf>
    <xf numFmtId="0" fontId="3" fillId="0" borderId="0" xfId="2"/>
    <xf numFmtId="164" fontId="0" fillId="0" borderId="1" xfId="0" applyNumberFormat="1" applyBorder="1"/>
  </cellXfs>
  <cellStyles count="5">
    <cellStyle name="Currency" xfId="4" builtinId="4"/>
    <cellStyle name="Hyperlink" xfId="1" builtinId="8"/>
    <cellStyle name="Normal" xfId="0" builtinId="0"/>
    <cellStyle name="Normal 2" xfId="2" xr:uid="{00000000-0005-0000-0000-000004000000}"/>
    <cellStyle name="Percent 3" xfId="3" xr:uid="{00000000-0005-0000-0000-000006000000}"/>
  </cellStyles>
  <dxfs count="2">
    <dxf>
      <font>
        <b val="0"/>
        <i val="0"/>
      </font>
    </dxf>
    <dxf>
      <font>
        <color theme="1"/>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Plain" defaultPivotStyle="PivotStyleLight16">
    <tableStyle name="Plain" pivot="0" count="2" xr9:uid="{00000000-0011-0000-FFFF-FFFF00000000}">
      <tableStyleElement type="wholeTable" dxfId="1"/>
      <tableStyleElement type="headerRow" dxfId="0"/>
    </tableStyle>
  </tableStyles>
  <colors>
    <mruColors>
      <color rgb="FFE1A1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showGridLines="0" tabSelected="1" zoomScale="75" zoomScaleNormal="75" workbookViewId="0"/>
  </sheetViews>
  <sheetFormatPr defaultColWidth="14.7265625" defaultRowHeight="14.5" x14ac:dyDescent="0.35"/>
  <cols>
    <col min="1" max="2" width="17.81640625" style="20" customWidth="1"/>
    <col min="3" max="3" width="17.81640625" customWidth="1"/>
    <col min="4" max="4" width="25.7265625" style="3" customWidth="1"/>
    <col min="5" max="5" width="60.7265625" customWidth="1"/>
    <col min="6" max="6" width="18.26953125" style="167" customWidth="1"/>
  </cols>
  <sheetData>
    <row r="1" spans="1:6" s="26" customFormat="1" ht="15.5" x14ac:dyDescent="0.35">
      <c r="A1" s="219" t="s">
        <v>892</v>
      </c>
      <c r="B1" s="219"/>
      <c r="C1" s="220"/>
      <c r="D1" s="221"/>
      <c r="F1" s="222"/>
    </row>
    <row r="2" spans="1:6" s="26" customFormat="1" ht="15.5" x14ac:dyDescent="0.35">
      <c r="A2" s="363" t="s">
        <v>902</v>
      </c>
      <c r="B2" s="34"/>
      <c r="C2" s="28"/>
      <c r="D2" s="29"/>
    </row>
    <row r="3" spans="1:6" s="26" customFormat="1" ht="15.5" x14ac:dyDescent="0.35">
      <c r="A3" s="357"/>
      <c r="B3" s="34"/>
      <c r="C3" s="28"/>
      <c r="D3" s="29"/>
    </row>
    <row r="4" spans="1:6" s="26" customFormat="1" ht="15.5" x14ac:dyDescent="0.35">
      <c r="A4" s="364" t="s">
        <v>890</v>
      </c>
      <c r="B4" s="27"/>
      <c r="C4" s="28"/>
      <c r="D4" s="29"/>
    </row>
    <row r="5" spans="1:6" s="22" customFormat="1" ht="42.4" customHeight="1" x14ac:dyDescent="0.35">
      <c r="A5" s="108" t="s">
        <v>0</v>
      </c>
      <c r="B5" s="108" t="s">
        <v>1</v>
      </c>
      <c r="C5" s="108" t="s">
        <v>2</v>
      </c>
      <c r="D5" s="108" t="s">
        <v>3</v>
      </c>
      <c r="E5" s="108" t="s">
        <v>4</v>
      </c>
    </row>
    <row r="6" spans="1:6" s="22" customFormat="1" ht="42.4" customHeight="1" x14ac:dyDescent="0.35">
      <c r="A6" s="284" t="s">
        <v>894</v>
      </c>
      <c r="B6" s="288" t="s">
        <v>5</v>
      </c>
      <c r="C6" s="285" t="s">
        <v>6</v>
      </c>
      <c r="D6" s="286" t="s">
        <v>7</v>
      </c>
      <c r="E6" s="287" t="str">
        <f>'S1'!A2</f>
        <v>Percentage of households that were food insecure, by level of food insecurity and by public health unit, Ontario, 2018–2020 combined</v>
      </c>
    </row>
    <row r="7" spans="1:6" s="22" customFormat="1" ht="58" customHeight="1" x14ac:dyDescent="0.35">
      <c r="A7" s="293" t="s">
        <v>901</v>
      </c>
      <c r="B7" s="289" t="s">
        <v>8</v>
      </c>
      <c r="C7" s="294" t="s">
        <v>9</v>
      </c>
      <c r="D7" s="283" t="s">
        <v>10</v>
      </c>
      <c r="E7" s="283" t="str">
        <f>'S2'!A2</f>
        <v>Percentage of First Nations adults (age 20 and older) who reported current smoking, long-term smoking cessation and alcohol consumption, by age group and sex, Ontario, 2015–2020 combined</v>
      </c>
    </row>
    <row r="8" spans="1:6" s="22" customFormat="1" ht="57" customHeight="1" x14ac:dyDescent="0.35">
      <c r="A8" s="295" t="s">
        <v>901</v>
      </c>
      <c r="B8" s="288" t="s">
        <v>11</v>
      </c>
      <c r="C8" s="296" t="s">
        <v>9</v>
      </c>
      <c r="D8" s="297" t="s">
        <v>12</v>
      </c>
      <c r="E8" s="298" t="str">
        <f>'S3'!A2</f>
        <v>Percentage of Inuit adults (age 20 and older) who reported current smoking, long-term smoking cessation and alcohol consumption, by sex, Ontario, 2015–2020 combined</v>
      </c>
      <c r="F8" s="219"/>
    </row>
    <row r="9" spans="1:6" s="22" customFormat="1" ht="62.15" customHeight="1" x14ac:dyDescent="0.35">
      <c r="A9" s="293" t="s">
        <v>901</v>
      </c>
      <c r="B9" s="289" t="s">
        <v>13</v>
      </c>
      <c r="C9" s="294" t="s">
        <v>9</v>
      </c>
      <c r="D9" s="283" t="s">
        <v>14</v>
      </c>
      <c r="E9" s="299" t="str">
        <f>'S4'!A2</f>
        <v>Percentage of Métis adults (age 20 and older) who reported current smoking, long-term smoking cessation and alcohol consumption, by age group and sex, Ontario, 2015–2020 combined</v>
      </c>
    </row>
    <row r="10" spans="1:6" s="22" customFormat="1" ht="93" customHeight="1" x14ac:dyDescent="0.35">
      <c r="A10" s="295" t="s">
        <v>901</v>
      </c>
      <c r="B10" s="288" t="s">
        <v>15</v>
      </c>
      <c r="C10" s="296" t="s">
        <v>9</v>
      </c>
      <c r="D10" s="297" t="s">
        <v>16</v>
      </c>
      <c r="E10" s="298" t="str">
        <f>'S5'!A2</f>
        <v>Percentage of urban Indigenous adults (age 20 and older) who reported current smoking, long-term smoking cessation and alcohol consumption, by age group and sex, Ontario, 2015–2020 combined</v>
      </c>
    </row>
    <row r="11" spans="1:6" ht="47.5" customHeight="1" x14ac:dyDescent="0.35">
      <c r="A11" s="279" t="s">
        <v>895</v>
      </c>
      <c r="B11" s="289" t="s">
        <v>17</v>
      </c>
      <c r="C11" s="280" t="s">
        <v>18</v>
      </c>
      <c r="D11" s="281" t="s">
        <v>19</v>
      </c>
      <c r="E11" s="282" t="str">
        <f>'S6'!A2</f>
        <v>Percentage of adults (age 20 and older) who reported smoking cigarettes every day or occasionally, by selected sociodemographic factors, Ontario, 2017–2020 combined</v>
      </c>
    </row>
    <row r="12" spans="1:6" ht="29" x14ac:dyDescent="0.35">
      <c r="A12" s="284" t="s">
        <v>895</v>
      </c>
      <c r="B12" s="288" t="s">
        <v>20</v>
      </c>
      <c r="C12" s="285" t="s">
        <v>21</v>
      </c>
      <c r="D12" s="286" t="s">
        <v>22</v>
      </c>
      <c r="E12" s="287" t="str">
        <f>'S7'!A2</f>
        <v>Tobacco taxes as a percentage of average total retail price per carton of 200 cigarettes, by province or territory, 2022</v>
      </c>
    </row>
    <row r="13" spans="1:6" ht="59.65" customHeight="1" x14ac:dyDescent="0.35">
      <c r="A13" s="279" t="s">
        <v>895</v>
      </c>
      <c r="B13" s="289" t="s">
        <v>23</v>
      </c>
      <c r="C13" s="280" t="s">
        <v>9</v>
      </c>
      <c r="D13" s="281" t="s">
        <v>24</v>
      </c>
      <c r="E13" s="282" t="str">
        <f>'S8'!A2</f>
        <v>Percentage of non-smoking adults (age 20 and older) who reported exposure to second-hand smoke every day or almost every day, by location and selected sociodemographic factors, Ontario, 2019–2020 combined</v>
      </c>
      <c r="F13" s="241"/>
    </row>
    <row r="14" spans="1:6" ht="58.15" customHeight="1" x14ac:dyDescent="0.35">
      <c r="A14" s="284" t="s">
        <v>895</v>
      </c>
      <c r="B14" s="288" t="s">
        <v>25</v>
      </c>
      <c r="C14" s="285" t="s">
        <v>9</v>
      </c>
      <c r="D14" s="286" t="s">
        <v>26</v>
      </c>
      <c r="E14" s="287" t="str">
        <f>'S9'!A2</f>
        <v>Percentage of non-smoking adolescents (ages 12 to 19) who reported exposure to second-hand smoke every day or almost every day, by location and selected sociodemographic factors, Ontario, 2019–2020 combined</v>
      </c>
      <c r="F14" s="15"/>
    </row>
    <row r="15" spans="1:6" ht="29" x14ac:dyDescent="0.35">
      <c r="A15" s="279" t="s">
        <v>895</v>
      </c>
      <c r="B15" s="289" t="s">
        <v>27</v>
      </c>
      <c r="C15" s="280" t="s">
        <v>28</v>
      </c>
      <c r="D15" s="281" t="s">
        <v>29</v>
      </c>
      <c r="E15" s="282" t="str">
        <f>'S10'!A2</f>
        <v>Smoke-free policies in local housing corporations, Ontario, 2022</v>
      </c>
      <c r="F15" s="278"/>
    </row>
    <row r="16" spans="1:6" ht="85.5" customHeight="1" x14ac:dyDescent="0.35">
      <c r="A16" s="284" t="s">
        <v>895</v>
      </c>
      <c r="B16" s="288" t="s">
        <v>30</v>
      </c>
      <c r="C16" s="285" t="s">
        <v>9</v>
      </c>
      <c r="D16" s="286" t="s">
        <v>31</v>
      </c>
      <c r="E16" s="287" t="str">
        <f>'S11'!A2</f>
        <v>Percentage of adults (age 25 and older) reporting current daily or occasional smoking or smoking in the past month and smoking over 100 cigarettes in their lifetimes, who reported making 1 or more serious attempts to quit smoking (at least 24 hours) in the past 12 months, by selected sociodemographic factors, Ontario, 2022</v>
      </c>
    </row>
    <row r="17" spans="1:6" ht="59.15" customHeight="1" x14ac:dyDescent="0.35">
      <c r="A17" s="279" t="s">
        <v>895</v>
      </c>
      <c r="B17" s="289" t="s">
        <v>32</v>
      </c>
      <c r="C17" s="280" t="s">
        <v>33</v>
      </c>
      <c r="D17" s="281" t="s">
        <v>34</v>
      </c>
      <c r="E17" s="282" t="str">
        <f>'S12'!A2</f>
        <v>Percentage of adults (age 20 and older) reporting past daily or occasional smoking, who stopped smoking completely at least 1 year ago, by selected sociodemographic factors, Ontario, 2017–2020 combined</v>
      </c>
    </row>
    <row r="18" spans="1:6" ht="48" customHeight="1" x14ac:dyDescent="0.35">
      <c r="A18" s="284" t="s">
        <v>895</v>
      </c>
      <c r="B18" s="288" t="s">
        <v>35</v>
      </c>
      <c r="C18" s="285" t="s">
        <v>36</v>
      </c>
      <c r="D18" s="286" t="s">
        <v>34</v>
      </c>
      <c r="E18" s="287" t="str">
        <f>'S13'!A2</f>
        <v>Percentage of adults (age 20 and older) reporting past daily or occasional smoking, who stopped smoking completely at least 1 year ago, by public health unit, Ontario, 2017–2020 combined</v>
      </c>
    </row>
    <row r="19" spans="1:6" ht="47.5" customHeight="1" x14ac:dyDescent="0.35">
      <c r="A19" s="279" t="s">
        <v>37</v>
      </c>
      <c r="B19" s="289" t="s">
        <v>38</v>
      </c>
      <c r="C19" s="280" t="s">
        <v>39</v>
      </c>
      <c r="D19" s="281" t="s">
        <v>40</v>
      </c>
      <c r="E19" s="282" t="str">
        <f>'S14'!A2</f>
        <v>Percentage of adults (age 19 and older) who reported drinking more than 2 alcoholic drinks in the past week, by selected sociodemographic factors, Ontario, 2017–2020 combined</v>
      </c>
    </row>
    <row r="20" spans="1:6" ht="44.15" customHeight="1" x14ac:dyDescent="0.35">
      <c r="A20" s="284" t="s">
        <v>37</v>
      </c>
      <c r="B20" s="288" t="s">
        <v>41</v>
      </c>
      <c r="C20" s="285" t="s">
        <v>9</v>
      </c>
      <c r="D20" s="286" t="s">
        <v>42</v>
      </c>
      <c r="E20" s="287" t="str">
        <f>'S15'!A2</f>
        <v>Minimum retail price of alcohol sold in alcohol retail stores set by the Liquor Control Board of Ontario, by product type, per standard drink (17.05 mL of alcohol), Ontario, 2013 to 2022</v>
      </c>
    </row>
    <row r="21" spans="1:6" ht="29" x14ac:dyDescent="0.35">
      <c r="A21" s="279" t="s">
        <v>37</v>
      </c>
      <c r="B21" s="289" t="s">
        <v>43</v>
      </c>
      <c r="C21" s="280" t="s">
        <v>9</v>
      </c>
      <c r="D21" s="281" t="s">
        <v>44</v>
      </c>
      <c r="E21" s="282" t="str">
        <f>'S16'!A2</f>
        <v>Percentage of alcohol retail stores that are privately owned, by public health unit, Ontario, 2022</v>
      </c>
    </row>
    <row r="22" spans="1:6" ht="43.5" customHeight="1" x14ac:dyDescent="0.35">
      <c r="A22" s="284" t="s">
        <v>37</v>
      </c>
      <c r="B22" s="288" t="s">
        <v>45</v>
      </c>
      <c r="C22" s="285" t="s">
        <v>46</v>
      </c>
      <c r="D22" s="286" t="s">
        <v>47</v>
      </c>
      <c r="E22" s="287" t="str">
        <f>'S17'!A2</f>
        <v>Number of on-premises, off-premises, and total alcohol outlets per 10,000 people (age 15 and older), by public health unit, Ontario, 2022</v>
      </c>
    </row>
    <row r="23" spans="1:6" ht="47.5" customHeight="1" x14ac:dyDescent="0.35">
      <c r="A23" s="279" t="s">
        <v>48</v>
      </c>
      <c r="B23" s="289" t="s">
        <v>49</v>
      </c>
      <c r="C23" s="280" t="s">
        <v>9</v>
      </c>
      <c r="D23" s="281" t="s">
        <v>50</v>
      </c>
      <c r="E23" s="282" t="str">
        <f>'S18'!A2</f>
        <v>Percentage of adults (age 18 and older) who reported eating vegetables and fruit fewer than 5 times per day, by selected sociodemographic factors, Ontario, 2015–2017 combined</v>
      </c>
    </row>
    <row r="24" spans="1:6" ht="44.5" customHeight="1" x14ac:dyDescent="0.35">
      <c r="A24" s="284" t="s">
        <v>48</v>
      </c>
      <c r="B24" s="288" t="s">
        <v>51</v>
      </c>
      <c r="C24" s="285" t="s">
        <v>9</v>
      </c>
      <c r="D24" s="286" t="s">
        <v>52</v>
      </c>
      <c r="E24" s="287" t="str">
        <f>'S19'!A2</f>
        <v>Percentage of adolescents (ages 12 to 17) who reported eating vegetables and fruit fewer than 5 times per day, by selected sociodemographic factors, Ontario, 2015–2017 combined</v>
      </c>
      <c r="F24" s="241"/>
    </row>
    <row r="25" spans="1:6" ht="58" x14ac:dyDescent="0.35">
      <c r="A25" s="279" t="s">
        <v>48</v>
      </c>
      <c r="B25" s="289" t="s">
        <v>53</v>
      </c>
      <c r="C25" s="280" t="s">
        <v>9</v>
      </c>
      <c r="D25" s="281" t="s">
        <v>54</v>
      </c>
      <c r="E25" s="282" t="str">
        <f>'S20'!A2</f>
        <v>Percentage of students in publicly funded secondary schools who earned at least 1 credit in courses with a food literacy component during their secondary school education, Ontario, 2013/14 to 2016/17 Grade 9 cohorts</v>
      </c>
    </row>
    <row r="26" spans="1:6" ht="58" customHeight="1" x14ac:dyDescent="0.35">
      <c r="A26" s="284" t="s">
        <v>896</v>
      </c>
      <c r="B26" s="288" t="s">
        <v>55</v>
      </c>
      <c r="C26" s="285" t="s">
        <v>56</v>
      </c>
      <c r="D26" s="286" t="s">
        <v>57</v>
      </c>
      <c r="E26" s="287" t="str">
        <f>'S21'!A2</f>
        <v>Percentage of adults (ages 18 and older) who reported less than the recommended level of moderate-to-vigorous physical activity, by selected sociodemographic factors, Ontario, 2016–2018 combined</v>
      </c>
    </row>
    <row r="27" spans="1:6" ht="43.5" x14ac:dyDescent="0.35">
      <c r="A27" s="279" t="s">
        <v>896</v>
      </c>
      <c r="B27" s="289" t="s">
        <v>58</v>
      </c>
      <c r="C27" s="280" t="s">
        <v>9</v>
      </c>
      <c r="D27" s="281" t="s">
        <v>59</v>
      </c>
      <c r="E27" s="282" t="str">
        <f>'S22'!A2</f>
        <v>Percentage of adolescents (ages 12 to 17) who reported less than the recommended level of moderate-to-vigorous physical activity, by selected sociodemographic factors, Ontario, 2016–2018 combined</v>
      </c>
    </row>
    <row r="28" spans="1:6" ht="46.5" customHeight="1" x14ac:dyDescent="0.35">
      <c r="A28" s="284" t="s">
        <v>896</v>
      </c>
      <c r="B28" s="288" t="s">
        <v>60</v>
      </c>
      <c r="C28" s="285" t="s">
        <v>9</v>
      </c>
      <c r="D28" s="286" t="s">
        <v>61</v>
      </c>
      <c r="E28" s="287" t="str">
        <f>'S23'!A2</f>
        <v>Percentage of adults (age 18 and older) who reported use of active transportation in the previous week, by selected sociodemographic factors, Ontario, 2016–2018 combined</v>
      </c>
    </row>
    <row r="29" spans="1:6" ht="44.15" customHeight="1" x14ac:dyDescent="0.35">
      <c r="A29" s="279" t="s">
        <v>896</v>
      </c>
      <c r="B29" s="289" t="s">
        <v>62</v>
      </c>
      <c r="C29" s="280" t="s">
        <v>9</v>
      </c>
      <c r="D29" s="281" t="s">
        <v>63</v>
      </c>
      <c r="E29" s="282" t="str">
        <f>'S24'!A2</f>
        <v>Percentage of adolescents (ages 12 to 17) who reported use of active transportation in the previous week, by selected sociodemographic factors, Ontario, 2016–2018 combined</v>
      </c>
    </row>
    <row r="30" spans="1:6" ht="59.15" customHeight="1" x14ac:dyDescent="0.35">
      <c r="A30" s="284" t="s">
        <v>896</v>
      </c>
      <c r="B30" s="288" t="s">
        <v>64</v>
      </c>
      <c r="C30" s="285" t="s">
        <v>65</v>
      </c>
      <c r="D30" s="286" t="s">
        <v>66</v>
      </c>
      <c r="E30" s="287" t="str">
        <f>'S25'!A2</f>
        <v>Percentage of publicly funded elementary and secondary schools with at least 1 full or part-time specialist teacher assigned to teach health and physical education, Ontario, 2017/18 to 2020/21 school years</v>
      </c>
    </row>
    <row r="31" spans="1:6" ht="71.5" customHeight="1" x14ac:dyDescent="0.35">
      <c r="A31" s="279" t="s">
        <v>896</v>
      </c>
      <c r="B31" s="289" t="s">
        <v>67</v>
      </c>
      <c r="C31" s="280" t="s">
        <v>9</v>
      </c>
      <c r="D31" s="281" t="s">
        <v>66</v>
      </c>
      <c r="E31" s="282" t="str">
        <f>'S26'!A2</f>
        <v xml:space="preserve">Overall provincial ratio of students (in schools with a full or part-time specialist teacher assigned to teach health and physical education) to 1 health and physical education specialist teacher in publicly funded elementary and secondary schools, Ontario, 2017/18 to 2020/21 school years </v>
      </c>
      <c r="F31" s="278"/>
    </row>
    <row r="32" spans="1:6" ht="43.5" x14ac:dyDescent="0.35">
      <c r="A32" s="284" t="s">
        <v>896</v>
      </c>
      <c r="B32" s="288" t="s">
        <v>68</v>
      </c>
      <c r="C32" s="285" t="s">
        <v>9</v>
      </c>
      <c r="D32" s="286" t="s">
        <v>69</v>
      </c>
      <c r="E32" s="287" t="str">
        <f>'S27'!A2</f>
        <v>Percentage of students in publicly funded secondary schools who earned 1 or more health and physical education credits, by grade, Ontario, 2017/18 to 2020/21 school years</v>
      </c>
    </row>
    <row r="33" spans="1:6" ht="46" customHeight="1" x14ac:dyDescent="0.35">
      <c r="A33" s="279" t="s">
        <v>897</v>
      </c>
      <c r="B33" s="289" t="s">
        <v>70</v>
      </c>
      <c r="C33" s="280" t="s">
        <v>71</v>
      </c>
      <c r="D33" s="281" t="s">
        <v>72</v>
      </c>
      <c r="E33" s="282" t="str">
        <f>'S28'!A2</f>
        <v>Shade policies in the planning policy documents of local municipalities with populations of 100,000 or more, Ontario, as of November 2022</v>
      </c>
    </row>
    <row r="34" spans="1:6" ht="45.65" customHeight="1" x14ac:dyDescent="0.35">
      <c r="A34" s="284" t="s">
        <v>897</v>
      </c>
      <c r="B34" s="288" t="s">
        <v>73</v>
      </c>
      <c r="C34" s="285" t="s">
        <v>9</v>
      </c>
      <c r="D34" s="286" t="s">
        <v>74</v>
      </c>
      <c r="E34" s="287" t="str">
        <f>'S29'!A2</f>
        <v>Percentage of adults (age 18 and older) and adolescents (ages 12 to 17) who reported using 1 or more sun protection measure, by selected sociodemographic factors, Ontario, 2015–2016</v>
      </c>
    </row>
    <row r="35" spans="1:6" ht="43.5" customHeight="1" x14ac:dyDescent="0.35">
      <c r="A35" s="279" t="s">
        <v>897</v>
      </c>
      <c r="B35" s="289" t="s">
        <v>75</v>
      </c>
      <c r="C35" s="280" t="s">
        <v>9</v>
      </c>
      <c r="D35" s="281" t="s">
        <v>76</v>
      </c>
      <c r="E35" s="282" t="str">
        <f>'S30'!A2</f>
        <v>Percentage of adults (age 18 and older) who reported having had a sunburn in the past 12 months, by selected sociodemographic factors, Ontario, 2015–2016</v>
      </c>
    </row>
    <row r="36" spans="1:6" ht="57" customHeight="1" x14ac:dyDescent="0.35">
      <c r="A36" s="284" t="s">
        <v>897</v>
      </c>
      <c r="B36" s="288" t="s">
        <v>77</v>
      </c>
      <c r="C36" s="285" t="s">
        <v>9</v>
      </c>
      <c r="D36" s="286" t="s">
        <v>78</v>
      </c>
      <c r="E36" s="287" t="str">
        <f>'S31'!A2</f>
        <v>Percentage of adults (age 18 and older) reporting 1 or more sunburns in the past 12 months, who reported using 1 or more sun protection measure, by selected sociodemographic factors, Ontario, 2015–2016</v>
      </c>
    </row>
    <row r="37" spans="1:6" ht="43.5" x14ac:dyDescent="0.35">
      <c r="A37" s="279" t="s">
        <v>897</v>
      </c>
      <c r="B37" s="289" t="s">
        <v>79</v>
      </c>
      <c r="C37" s="280" t="s">
        <v>80</v>
      </c>
      <c r="D37" s="281" t="s">
        <v>81</v>
      </c>
      <c r="E37" s="282" t="str">
        <f>'S32'!A2</f>
        <v>Annual average, daily maximum and 10-year change of ambient fine particulate matter (PM2.5) concentrations (μg/m3), by monitoring station, Ontario, 2020</v>
      </c>
      <c r="F37" s="278"/>
    </row>
    <row r="38" spans="1:6" ht="43.5" x14ac:dyDescent="0.35">
      <c r="A38" s="284" t="s">
        <v>82</v>
      </c>
      <c r="B38" s="288" t="s">
        <v>83</v>
      </c>
      <c r="C38" s="285" t="s">
        <v>84</v>
      </c>
      <c r="D38" s="286" t="s">
        <v>85</v>
      </c>
      <c r="E38" s="330" t="str">
        <f>'S33'!A2</f>
        <v>Up-to-date human papillomavirus vaccination coverage (%) in 12- and 13-year-old students, by public health unit, Ontario, 2013/14 to 2021/22 school years</v>
      </c>
      <c r="F38" s="278"/>
    </row>
    <row r="39" spans="1:6" ht="43.5" x14ac:dyDescent="0.35">
      <c r="A39" s="327" t="s">
        <v>82</v>
      </c>
      <c r="B39" s="289" t="s">
        <v>86</v>
      </c>
      <c r="C39" s="328" t="s">
        <v>9</v>
      </c>
      <c r="D39" s="329" t="s">
        <v>87</v>
      </c>
      <c r="E39" s="283" t="str">
        <f>'S34'!A2</f>
        <v>Up-to-date hepatitis B vaccination coverage (%) in 12-year-old students, by public health unit, Ontario, 2013/14 to 2021/22 school years</v>
      </c>
      <c r="F39" s="278"/>
    </row>
    <row r="40" spans="1:6" x14ac:dyDescent="0.35">
      <c r="A40" s="369" t="s">
        <v>891</v>
      </c>
      <c r="B40" s="365"/>
      <c r="C40" s="366"/>
      <c r="D40" s="367"/>
      <c r="E40" s="368"/>
      <c r="F40" s="278"/>
    </row>
    <row r="41" spans="1:6" x14ac:dyDescent="0.35">
      <c r="A41" s="369" t="s">
        <v>893</v>
      </c>
      <c r="B41" s="365"/>
      <c r="C41" s="366"/>
      <c r="D41" s="367"/>
      <c r="E41" s="368"/>
      <c r="F41" s="278"/>
    </row>
    <row r="42" spans="1:6" x14ac:dyDescent="0.35">
      <c r="A42" s="46" t="s">
        <v>888</v>
      </c>
    </row>
    <row r="43" spans="1:6" x14ac:dyDescent="0.35">
      <c r="A43" s="46" t="s">
        <v>889</v>
      </c>
    </row>
    <row r="44" spans="1:6" x14ac:dyDescent="0.35">
      <c r="A44" s="46" t="s">
        <v>900</v>
      </c>
    </row>
  </sheetData>
  <phoneticPr fontId="26" type="noConversion"/>
  <hyperlinks>
    <hyperlink ref="B6" location="'S1'!A1" display="S1" xr:uid="{87F1DFF3-F20C-4D21-97C6-AC806ADBC141}"/>
    <hyperlink ref="B7" location="'S2'!A1" display="S2" xr:uid="{2B0FCC3D-F6B0-4A0E-BB7E-67CC35618ABF}"/>
    <hyperlink ref="B8" location="'S3'!A1" display="S3" xr:uid="{4A7377E7-52A5-4398-9B78-709FC20B92D7}"/>
    <hyperlink ref="B9" location="'S4'!A1" display="S4" xr:uid="{2CA73E72-BD85-4847-B570-750ED7568205}"/>
    <hyperlink ref="B10" location="'S5'!A1" display="S5" xr:uid="{F5638084-13AD-4591-9A24-19CCE7558080}"/>
    <hyperlink ref="B11" location="'S6'!A1" display="S6" xr:uid="{5027CD20-3218-490B-9243-EC38A3C4D18B}"/>
    <hyperlink ref="B12" location="'S7'!A1" display="S7" xr:uid="{A199AB0B-AF91-4FC0-A1BF-3E0BFBF6EBBB}"/>
    <hyperlink ref="B13" location="'S8'!A1" display="S8" xr:uid="{B652F415-FDF3-41BA-876D-B08D381A35E4}"/>
    <hyperlink ref="B14" location="'S9'!A1" display="S9" xr:uid="{B51A3662-D670-4B38-AFD2-30B40A230104}"/>
    <hyperlink ref="B15" location="'S10'!A1" display="S10" xr:uid="{120F0517-7F59-4420-A5D6-10EE27C5635B}"/>
    <hyperlink ref="B16" location="'S11'!A1" display="S11" xr:uid="{00669D9C-646D-461C-9CCC-A4842532691D}"/>
    <hyperlink ref="B17" location="'S12'!A1" display="S12" xr:uid="{76A2EBCD-35C9-4388-93B0-3B926471B02E}"/>
    <hyperlink ref="B18" location="'S13'!A1" display="S13" xr:uid="{759726FD-A926-43EF-AC0C-601470E77D64}"/>
    <hyperlink ref="B19" location="'S14'!A1" display="S14" xr:uid="{2BD0FAF5-2D98-4AE1-BC65-5718A06AB5E0}"/>
    <hyperlink ref="B20" location="'S15'!A1" display="S15" xr:uid="{1AB9E391-7581-425B-943E-8D52BD60B4C2}"/>
    <hyperlink ref="B21" location="'S16'!A1" display="S16" xr:uid="{F626321D-7D1F-4B59-BFFD-AE4A13655E3B}"/>
    <hyperlink ref="B22" location="'S17'!A1" display="S17" xr:uid="{BA486C3E-D051-49B7-877B-9569D448A98B}"/>
    <hyperlink ref="B23" location="'S18'!A1" display="S18" xr:uid="{8F3A0A80-0E99-40C9-A557-5A026F1F830C}"/>
    <hyperlink ref="B24" location="'S19'!A1" display="S19" xr:uid="{D6F030B0-11AE-45D5-8448-5AEE3A4F64CD}"/>
    <hyperlink ref="B25" location="'S20'!A1" display="S20" xr:uid="{BB8DEBCD-4704-4543-8FF0-D25F3BE8C4D4}"/>
    <hyperlink ref="B26" location="'S21'!A1" display="S21" xr:uid="{DAAA0CEB-1404-408E-B042-4DE46056C86C}"/>
    <hyperlink ref="B27" location="'S22'!A1" display="S22" xr:uid="{242AC43A-D6BD-43F5-AF56-9A9EA5198C66}"/>
    <hyperlink ref="B28" location="'S23'!A1" display="S23" xr:uid="{B5C468C1-AD22-4E66-AE28-E435F1120DCF}"/>
    <hyperlink ref="B29" location="'S24'!A1" display="S24" xr:uid="{1E518C50-B29D-4FDA-8D03-2FF4B8AE83A9}"/>
    <hyperlink ref="B30" location="'S25'!A1" display="S25" xr:uid="{AF173739-E7DF-46E9-B020-713BCA53CF41}"/>
    <hyperlink ref="B31" location="'S26'!A1" display="S26" xr:uid="{A4AD568C-47D3-4D1C-9310-D6B7AC2F809A}"/>
    <hyperlink ref="B32" location="'S27'!A1" display="S27" xr:uid="{51EA9359-0ADC-476C-81D8-034336F8AEAA}"/>
    <hyperlink ref="B33" location="'S28'!A1" display="S28" xr:uid="{FB75BE9A-318D-4710-91A9-A345A1472405}"/>
    <hyperlink ref="B34" location="'S29'!A1" display="S29" xr:uid="{433821BF-8B16-4757-A1CA-608E692BCDB8}"/>
    <hyperlink ref="B35" location="'S30'!A1" display="S30" xr:uid="{59DB3198-CE00-410E-8061-57AC2E758DB2}"/>
    <hyperlink ref="B36" location="'S31'!A1" display="S31" xr:uid="{10EE516D-1C43-48AC-B08A-4853838D5C1D}"/>
    <hyperlink ref="B37" location="'S32'!A1" display="S32" xr:uid="{615D6DE1-D600-4E5C-A292-385F0289DEA0}"/>
    <hyperlink ref="B38" location="'S33'!A1" display="S33" xr:uid="{60A39203-FA10-49DA-9114-0C23AC085EF3}"/>
    <hyperlink ref="B39" location="'S34'!A1" display="S34" xr:uid="{DFB9E90C-9A4E-4775-9CBF-BC97C911DA29}"/>
  </hyperlinks>
  <pageMargins left="0.7" right="0.7" top="0.75" bottom="0.75" header="0.3" footer="0.3"/>
  <pageSetup orientation="portrait" r:id="rId1"/>
  <ignoredErrors>
    <ignoredError sqref="E26:E28 E34:E36 E11:E16 E18:E24 E31:E32 E37:E39" calculatedColumn="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36"/>
  <sheetViews>
    <sheetView showGridLines="0" zoomScale="75" zoomScaleNormal="75" zoomScaleSheetLayoutView="98" workbookViewId="0"/>
  </sheetViews>
  <sheetFormatPr defaultColWidth="9.26953125" defaultRowHeight="14.65" customHeight="1" x14ac:dyDescent="0.35"/>
  <cols>
    <col min="1" max="1" width="23.26953125" customWidth="1"/>
    <col min="2" max="2" width="26.81640625" customWidth="1"/>
    <col min="3" max="3" width="9" customWidth="1"/>
    <col min="4" max="4" width="12.26953125" customWidth="1"/>
    <col min="5" max="5" width="13.26953125" customWidth="1"/>
    <col min="6" max="6" width="11.26953125" customWidth="1"/>
    <col min="7" max="7" width="8.453125" customWidth="1"/>
    <col min="8" max="8" width="11.7265625" customWidth="1"/>
    <col min="9" max="9" width="13" customWidth="1"/>
    <col min="10" max="10" width="11.453125" customWidth="1"/>
    <col min="11" max="11" width="10.7265625" customWidth="1"/>
    <col min="12" max="12" width="12" customWidth="1"/>
    <col min="13" max="13" width="11.81640625" customWidth="1"/>
    <col min="14" max="14" width="11.26953125" customWidth="1"/>
    <col min="16" max="16" width="15" customWidth="1"/>
    <col min="17" max="17" width="13.26953125" customWidth="1"/>
    <col min="18" max="18" width="11.1796875" customWidth="1"/>
  </cols>
  <sheetData>
    <row r="1" spans="1:18" s="4" customFormat="1" ht="14.65" customHeight="1" x14ac:dyDescent="0.35">
      <c r="A1" s="39" t="s">
        <v>368</v>
      </c>
      <c r="B1" s="5"/>
      <c r="C1" s="5"/>
      <c r="D1" s="5"/>
      <c r="E1" s="5"/>
      <c r="F1" s="5"/>
      <c r="G1" s="10"/>
      <c r="H1" s="5"/>
      <c r="I1" s="5"/>
      <c r="J1" s="5"/>
      <c r="K1" s="5"/>
      <c r="L1" s="5"/>
      <c r="M1" s="5"/>
    </row>
    <row r="2" spans="1:18" s="5" customFormat="1" ht="14.65" customHeight="1" x14ac:dyDescent="0.35">
      <c r="A2" s="39" t="s">
        <v>369</v>
      </c>
    </row>
    <row r="3" spans="1:18" s="5" customFormat="1" ht="14.65" customHeight="1" thickBot="1" x14ac:dyDescent="0.4"/>
    <row r="4" spans="1:18" ht="56.65" customHeight="1" x14ac:dyDescent="0.35">
      <c r="A4" s="174" t="s">
        <v>206</v>
      </c>
      <c r="B4" s="223" t="s">
        <v>207</v>
      </c>
      <c r="C4" s="147" t="s">
        <v>327</v>
      </c>
      <c r="D4" s="148" t="s">
        <v>328</v>
      </c>
      <c r="E4" s="148" t="s">
        <v>329</v>
      </c>
      <c r="F4" s="149" t="s">
        <v>330</v>
      </c>
      <c r="G4" s="147" t="s">
        <v>331</v>
      </c>
      <c r="H4" s="148" t="s">
        <v>332</v>
      </c>
      <c r="I4" s="148" t="s">
        <v>333</v>
      </c>
      <c r="J4" s="149" t="s">
        <v>334</v>
      </c>
      <c r="K4" s="147" t="s">
        <v>335</v>
      </c>
      <c r="L4" s="148" t="s">
        <v>336</v>
      </c>
      <c r="M4" s="148" t="s">
        <v>337</v>
      </c>
      <c r="N4" s="149" t="s">
        <v>338</v>
      </c>
      <c r="O4" s="147" t="s">
        <v>339</v>
      </c>
      <c r="P4" s="148" t="s">
        <v>340</v>
      </c>
      <c r="Q4" s="148" t="s">
        <v>341</v>
      </c>
      <c r="R4" s="149" t="s">
        <v>342</v>
      </c>
    </row>
    <row r="5" spans="1:18" ht="14.65" customHeight="1" x14ac:dyDescent="0.35">
      <c r="A5" s="224" t="s">
        <v>107</v>
      </c>
      <c r="B5" s="225" t="s">
        <v>107</v>
      </c>
      <c r="C5" s="150">
        <v>6.4129121459565344</v>
      </c>
      <c r="D5" s="57">
        <v>4.9931293228627593</v>
      </c>
      <c r="E5" s="57">
        <v>7.8326949690503094</v>
      </c>
      <c r="F5" s="151" t="s">
        <v>9</v>
      </c>
      <c r="G5" s="150" t="s">
        <v>165</v>
      </c>
      <c r="H5" s="71">
        <v>2.2544687795944074</v>
      </c>
      <c r="I5" s="71">
        <v>4.3019723355269202</v>
      </c>
      <c r="J5" s="151" t="s">
        <v>9</v>
      </c>
      <c r="K5" s="162">
        <v>13.986955172460746</v>
      </c>
      <c r="L5" s="71">
        <v>11.654902150307768</v>
      </c>
      <c r="M5" s="71">
        <v>16.319008194613723</v>
      </c>
      <c r="N5" s="151" t="s">
        <v>9</v>
      </c>
      <c r="O5" s="162">
        <v>8.9252365471640118</v>
      </c>
      <c r="P5" s="71">
        <v>7.1658951617483808</v>
      </c>
      <c r="Q5" s="71">
        <v>10.684577932579643</v>
      </c>
      <c r="R5" s="151" t="s">
        <v>9</v>
      </c>
    </row>
    <row r="6" spans="1:18" ht="14.65" customHeight="1" x14ac:dyDescent="0.35">
      <c r="A6" s="226" t="s">
        <v>219</v>
      </c>
      <c r="B6" s="227" t="s">
        <v>220</v>
      </c>
      <c r="C6" s="152" t="s">
        <v>370</v>
      </c>
      <c r="D6" s="60">
        <v>4.5518030665071212</v>
      </c>
      <c r="E6" s="60">
        <v>8.6205885190732321</v>
      </c>
      <c r="F6" s="153" t="s">
        <v>108</v>
      </c>
      <c r="G6" s="152" t="s">
        <v>356</v>
      </c>
      <c r="H6" s="78">
        <v>1.3587110535858566</v>
      </c>
      <c r="I6" s="78">
        <v>4.0596904133993705</v>
      </c>
      <c r="J6" s="153" t="s">
        <v>108</v>
      </c>
      <c r="K6" s="163">
        <v>12.085889536761195</v>
      </c>
      <c r="L6" s="78">
        <v>9.2508096784032521</v>
      </c>
      <c r="M6" s="78">
        <v>14.920969395119139</v>
      </c>
      <c r="N6" s="153" t="s">
        <v>108</v>
      </c>
      <c r="O6" s="163">
        <v>9.1998677215384763</v>
      </c>
      <c r="P6" s="78">
        <v>6.7500723117314836</v>
      </c>
      <c r="Q6" s="78">
        <v>11.64966313134547</v>
      </c>
      <c r="R6" s="153" t="s">
        <v>108</v>
      </c>
    </row>
    <row r="7" spans="1:18" ht="14.65" customHeight="1" x14ac:dyDescent="0.35">
      <c r="A7" s="224" t="s">
        <v>219</v>
      </c>
      <c r="B7" s="225" t="s">
        <v>221</v>
      </c>
      <c r="C7" s="150" t="s">
        <v>371</v>
      </c>
      <c r="D7" s="57">
        <v>4.2777227707709518</v>
      </c>
      <c r="E7" s="57">
        <v>8.1762935138974147</v>
      </c>
      <c r="F7" s="151" t="s">
        <v>110</v>
      </c>
      <c r="G7" s="150" t="s">
        <v>121</v>
      </c>
      <c r="H7" s="71">
        <v>2.3454633289859674</v>
      </c>
      <c r="I7" s="71">
        <v>5.4113530785278581</v>
      </c>
      <c r="J7" s="151" t="s">
        <v>110</v>
      </c>
      <c r="K7" s="162">
        <v>15.987476114845558</v>
      </c>
      <c r="L7" s="71">
        <v>12.236179996656199</v>
      </c>
      <c r="M7" s="71">
        <v>19.738772233034918</v>
      </c>
      <c r="N7" s="151" t="s">
        <v>110</v>
      </c>
      <c r="O7" s="150" t="s">
        <v>281</v>
      </c>
      <c r="P7" s="71">
        <v>5.8925912117932304</v>
      </c>
      <c r="Q7" s="71">
        <v>11.382002913130973</v>
      </c>
      <c r="R7" s="151" t="s">
        <v>110</v>
      </c>
    </row>
    <row r="8" spans="1:18" ht="14.65" customHeight="1" x14ac:dyDescent="0.35">
      <c r="A8" s="226" t="s">
        <v>269</v>
      </c>
      <c r="B8" s="227" t="s">
        <v>270</v>
      </c>
      <c r="C8" s="152" t="s">
        <v>354</v>
      </c>
      <c r="D8" s="60">
        <v>4.4477854868222479</v>
      </c>
      <c r="E8" s="60">
        <v>10.260556439442983</v>
      </c>
      <c r="F8" s="153"/>
      <c r="G8" s="152" t="s">
        <v>189</v>
      </c>
      <c r="H8" s="78">
        <v>1.5171267107973661</v>
      </c>
      <c r="I8" s="78">
        <v>5.9675584368638512</v>
      </c>
      <c r="J8" s="153"/>
      <c r="K8" s="152" t="s">
        <v>372</v>
      </c>
      <c r="L8" s="60">
        <v>8.4905026662721284</v>
      </c>
      <c r="M8" s="78">
        <v>18.117146288740663</v>
      </c>
      <c r="N8" s="153" t="s">
        <v>110</v>
      </c>
      <c r="O8" s="152" t="s">
        <v>373</v>
      </c>
      <c r="P8" s="78">
        <v>4.866673276958787</v>
      </c>
      <c r="Q8" s="78">
        <v>13.46388910209399</v>
      </c>
      <c r="R8" s="153" t="s">
        <v>110</v>
      </c>
    </row>
    <row r="9" spans="1:18" ht="14.65" customHeight="1" x14ac:dyDescent="0.35">
      <c r="A9" s="224" t="s">
        <v>269</v>
      </c>
      <c r="B9" s="225" t="s">
        <v>271</v>
      </c>
      <c r="C9" s="150" t="s">
        <v>374</v>
      </c>
      <c r="D9" s="57">
        <v>4.3147932870973449</v>
      </c>
      <c r="E9" s="57">
        <v>10.869695085062943</v>
      </c>
      <c r="F9" s="151"/>
      <c r="G9" s="150" t="s">
        <v>129</v>
      </c>
      <c r="H9" s="71">
        <v>1.8447336871016351</v>
      </c>
      <c r="I9" s="71">
        <v>8.2319856703059067</v>
      </c>
      <c r="J9" s="151"/>
      <c r="K9" s="150" t="s">
        <v>375</v>
      </c>
      <c r="L9" s="57">
        <v>7.914955666299381</v>
      </c>
      <c r="M9" s="71">
        <v>17.245954438866683</v>
      </c>
      <c r="N9" s="151" t="s">
        <v>110</v>
      </c>
      <c r="O9" s="150" t="s">
        <v>376</v>
      </c>
      <c r="P9" s="71">
        <v>5.5610942371712486</v>
      </c>
      <c r="Q9" s="71">
        <v>15.217446645475974</v>
      </c>
      <c r="R9" s="151" t="s">
        <v>110</v>
      </c>
    </row>
    <row r="10" spans="1:18" ht="14.65" customHeight="1" x14ac:dyDescent="0.35">
      <c r="A10" s="226" t="s">
        <v>269</v>
      </c>
      <c r="B10" s="227" t="s">
        <v>272</v>
      </c>
      <c r="C10" s="152" t="s">
        <v>126</v>
      </c>
      <c r="D10" s="60">
        <v>3.8304235473150365</v>
      </c>
      <c r="E10" s="60">
        <v>11.200729157111136</v>
      </c>
      <c r="F10" s="153"/>
      <c r="G10" s="152" t="s">
        <v>359</v>
      </c>
      <c r="H10" s="78">
        <v>0.96531464380282883</v>
      </c>
      <c r="I10" s="78">
        <v>3.3552196078122503</v>
      </c>
      <c r="J10" s="153"/>
      <c r="K10" s="152" t="s">
        <v>377</v>
      </c>
      <c r="L10" s="60">
        <v>10.849689605635282</v>
      </c>
      <c r="M10" s="78">
        <v>23.673673571307912</v>
      </c>
      <c r="N10" s="153" t="s">
        <v>110</v>
      </c>
      <c r="O10" s="152" t="s">
        <v>152</v>
      </c>
      <c r="P10" s="78">
        <v>5.0295012811899573</v>
      </c>
      <c r="Q10" s="78">
        <v>13.915383834976977</v>
      </c>
      <c r="R10" s="153" t="s">
        <v>110</v>
      </c>
    </row>
    <row r="11" spans="1:18" ht="14.65" customHeight="1" x14ac:dyDescent="0.35">
      <c r="A11" s="224" t="s">
        <v>269</v>
      </c>
      <c r="B11" s="225" t="s">
        <v>273</v>
      </c>
      <c r="C11" s="150" t="s">
        <v>189</v>
      </c>
      <c r="D11" s="57">
        <v>2.0176449287765528</v>
      </c>
      <c r="E11" s="57">
        <v>5.4592644693141805</v>
      </c>
      <c r="F11" s="151"/>
      <c r="G11" s="150" t="s">
        <v>343</v>
      </c>
      <c r="H11" s="71">
        <v>1.2583763542887465</v>
      </c>
      <c r="I11" s="71">
        <v>5.9501551161868758</v>
      </c>
      <c r="J11" s="151"/>
      <c r="K11" s="150" t="s">
        <v>378</v>
      </c>
      <c r="L11" s="57">
        <v>7.7961372219019669</v>
      </c>
      <c r="M11" s="71">
        <v>16.815676045775415</v>
      </c>
      <c r="N11" s="151" t="s">
        <v>110</v>
      </c>
      <c r="O11" s="150" t="s">
        <v>379</v>
      </c>
      <c r="P11" s="71">
        <v>4.2686921281183814</v>
      </c>
      <c r="Q11" s="71">
        <v>11.24827200374154</v>
      </c>
      <c r="R11" s="151" t="s">
        <v>110</v>
      </c>
    </row>
    <row r="12" spans="1:18" ht="14.65" customHeight="1" x14ac:dyDescent="0.35">
      <c r="A12" s="228" t="s">
        <v>269</v>
      </c>
      <c r="B12" s="229" t="s">
        <v>274</v>
      </c>
      <c r="C12" s="161" t="s">
        <v>131</v>
      </c>
      <c r="D12" s="64" t="s">
        <v>131</v>
      </c>
      <c r="E12" s="64" t="s">
        <v>131</v>
      </c>
      <c r="F12" s="154" t="s">
        <v>108</v>
      </c>
      <c r="G12" s="161" t="s">
        <v>131</v>
      </c>
      <c r="H12" s="64" t="s">
        <v>131</v>
      </c>
      <c r="I12" s="64" t="s">
        <v>131</v>
      </c>
      <c r="J12" s="154" t="s">
        <v>108</v>
      </c>
      <c r="K12" s="161" t="s">
        <v>380</v>
      </c>
      <c r="L12" s="64">
        <v>8.2417974876100288</v>
      </c>
      <c r="M12" s="79">
        <v>18.686129283176953</v>
      </c>
      <c r="N12" s="154" t="s">
        <v>108</v>
      </c>
      <c r="O12" s="161" t="s">
        <v>381</v>
      </c>
      <c r="P12" s="79">
        <v>3.8482608982498618</v>
      </c>
      <c r="Q12" s="79">
        <v>12.273953348361442</v>
      </c>
      <c r="R12" s="154" t="s">
        <v>108</v>
      </c>
    </row>
    <row r="13" spans="1:18" ht="14.65" customHeight="1" x14ac:dyDescent="0.35">
      <c r="A13" s="230" t="s">
        <v>275</v>
      </c>
      <c r="B13" s="231" t="s">
        <v>276</v>
      </c>
      <c r="C13" s="155">
        <v>6.0922494907002971</v>
      </c>
      <c r="D13" s="131">
        <v>4.438480054174172</v>
      </c>
      <c r="E13" s="131">
        <v>7.7460189272264222</v>
      </c>
      <c r="F13" s="156" t="s">
        <v>108</v>
      </c>
      <c r="G13" s="155" t="s">
        <v>121</v>
      </c>
      <c r="H13" s="131">
        <v>2.4374184287422596</v>
      </c>
      <c r="I13" s="131">
        <v>5.2983454914239099</v>
      </c>
      <c r="J13" s="156" t="s">
        <v>108</v>
      </c>
      <c r="K13" s="155">
        <v>12.978340748107337</v>
      </c>
      <c r="L13" s="131">
        <v>10.243626806013733</v>
      </c>
      <c r="M13" s="131">
        <v>15.71305469020094</v>
      </c>
      <c r="N13" s="156" t="s">
        <v>108</v>
      </c>
      <c r="O13" s="155">
        <v>10.792056430737338</v>
      </c>
      <c r="P13" s="131">
        <v>8.0750547261385357</v>
      </c>
      <c r="Q13" s="131">
        <v>13.509058135336142</v>
      </c>
      <c r="R13" s="156" t="s">
        <v>108</v>
      </c>
    </row>
    <row r="14" spans="1:18" ht="14.65" customHeight="1" x14ac:dyDescent="0.35">
      <c r="A14" s="232" t="s">
        <v>275</v>
      </c>
      <c r="B14" s="229" t="s">
        <v>277</v>
      </c>
      <c r="C14" s="157" t="s">
        <v>131</v>
      </c>
      <c r="D14" s="128" t="s">
        <v>131</v>
      </c>
      <c r="E14" s="128" t="s">
        <v>131</v>
      </c>
      <c r="F14" s="154"/>
      <c r="G14" s="157" t="s">
        <v>131</v>
      </c>
      <c r="H14" s="128" t="s">
        <v>131</v>
      </c>
      <c r="I14" s="128" t="s">
        <v>131</v>
      </c>
      <c r="J14" s="154"/>
      <c r="K14" s="157" t="s">
        <v>352</v>
      </c>
      <c r="L14" s="128">
        <v>7.8695146937584006</v>
      </c>
      <c r="M14" s="128">
        <v>21.760000867149802</v>
      </c>
      <c r="N14" s="154" t="s">
        <v>110</v>
      </c>
      <c r="O14" s="157" t="s">
        <v>131</v>
      </c>
      <c r="P14" s="128" t="s">
        <v>131</v>
      </c>
      <c r="Q14" s="128" t="s">
        <v>131</v>
      </c>
      <c r="R14" s="154"/>
    </row>
    <row r="15" spans="1:18" ht="14.65" customHeight="1" x14ac:dyDescent="0.35">
      <c r="A15" s="230" t="s">
        <v>275</v>
      </c>
      <c r="B15" s="231" t="s">
        <v>278</v>
      </c>
      <c r="C15" s="155" t="s">
        <v>131</v>
      </c>
      <c r="D15" s="131" t="s">
        <v>131</v>
      </c>
      <c r="E15" s="131" t="s">
        <v>131</v>
      </c>
      <c r="F15" s="156"/>
      <c r="G15" s="155" t="s">
        <v>131</v>
      </c>
      <c r="H15" s="131" t="s">
        <v>131</v>
      </c>
      <c r="I15" s="131" t="s">
        <v>131</v>
      </c>
      <c r="J15" s="156"/>
      <c r="K15" s="155" t="s">
        <v>254</v>
      </c>
      <c r="L15" s="131">
        <v>6.0467217081365838</v>
      </c>
      <c r="M15" s="131">
        <v>24.873510937404742</v>
      </c>
      <c r="N15" s="156" t="s">
        <v>110</v>
      </c>
      <c r="O15" s="155" t="s">
        <v>131</v>
      </c>
      <c r="P15" s="131" t="s">
        <v>131</v>
      </c>
      <c r="Q15" s="131" t="s">
        <v>131</v>
      </c>
      <c r="R15" s="156"/>
    </row>
    <row r="16" spans="1:18" ht="14.65" customHeight="1" x14ac:dyDescent="0.35">
      <c r="A16" s="232" t="s">
        <v>275</v>
      </c>
      <c r="B16" s="229" t="s">
        <v>279</v>
      </c>
      <c r="C16" s="157" t="s">
        <v>131</v>
      </c>
      <c r="D16" s="128" t="s">
        <v>131</v>
      </c>
      <c r="E16" s="128" t="s">
        <v>131</v>
      </c>
      <c r="F16" s="154"/>
      <c r="G16" s="157" t="s">
        <v>131</v>
      </c>
      <c r="H16" s="128" t="s">
        <v>131</v>
      </c>
      <c r="I16" s="128" t="s">
        <v>131</v>
      </c>
      <c r="J16" s="154"/>
      <c r="K16" s="157" t="s">
        <v>382</v>
      </c>
      <c r="L16" s="128">
        <v>5.6203683526462251</v>
      </c>
      <c r="M16" s="128">
        <v>26.204604894127964</v>
      </c>
      <c r="N16" s="154" t="s">
        <v>110</v>
      </c>
      <c r="O16" s="157" t="s">
        <v>131</v>
      </c>
      <c r="P16" s="128" t="s">
        <v>131</v>
      </c>
      <c r="Q16" s="128" t="s">
        <v>131</v>
      </c>
      <c r="R16" s="154"/>
    </row>
    <row r="17" spans="1:18" ht="14.65" customHeight="1" x14ac:dyDescent="0.35">
      <c r="A17" s="230" t="s">
        <v>275</v>
      </c>
      <c r="B17" s="231" t="s">
        <v>280</v>
      </c>
      <c r="C17" s="155" t="s">
        <v>131</v>
      </c>
      <c r="D17" s="131" t="s">
        <v>131</v>
      </c>
      <c r="E17" s="131" t="s">
        <v>131</v>
      </c>
      <c r="F17" s="156"/>
      <c r="G17" s="155" t="s">
        <v>131</v>
      </c>
      <c r="H17" s="131" t="s">
        <v>131</v>
      </c>
      <c r="I17" s="131" t="s">
        <v>131</v>
      </c>
      <c r="J17" s="156"/>
      <c r="K17" s="155" t="s">
        <v>131</v>
      </c>
      <c r="L17" s="131" t="s">
        <v>131</v>
      </c>
      <c r="M17" s="131" t="s">
        <v>131</v>
      </c>
      <c r="N17" s="156"/>
      <c r="O17" s="155" t="s">
        <v>131</v>
      </c>
      <c r="P17" s="131" t="s">
        <v>131</v>
      </c>
      <c r="Q17" s="131" t="s">
        <v>131</v>
      </c>
      <c r="R17" s="156"/>
    </row>
    <row r="18" spans="1:18" ht="14.65" customHeight="1" x14ac:dyDescent="0.35">
      <c r="A18" s="232" t="s">
        <v>275</v>
      </c>
      <c r="B18" s="229" t="s">
        <v>282</v>
      </c>
      <c r="C18" s="157" t="s">
        <v>131</v>
      </c>
      <c r="D18" s="128" t="s">
        <v>131</v>
      </c>
      <c r="E18" s="128" t="s">
        <v>131</v>
      </c>
      <c r="F18" s="154"/>
      <c r="G18" s="157" t="s">
        <v>131</v>
      </c>
      <c r="H18" s="128" t="s">
        <v>131</v>
      </c>
      <c r="I18" s="128" t="s">
        <v>131</v>
      </c>
      <c r="J18" s="154"/>
      <c r="K18" s="157" t="s">
        <v>131</v>
      </c>
      <c r="L18" s="128" t="s">
        <v>131</v>
      </c>
      <c r="M18" s="128" t="s">
        <v>131</v>
      </c>
      <c r="N18" s="154"/>
      <c r="O18" s="157" t="s">
        <v>9</v>
      </c>
      <c r="P18" s="128" t="s">
        <v>9</v>
      </c>
      <c r="Q18" s="128" t="s">
        <v>9</v>
      </c>
      <c r="R18" s="154"/>
    </row>
    <row r="19" spans="1:18" ht="14.65" customHeight="1" x14ac:dyDescent="0.35">
      <c r="A19" s="230" t="s">
        <v>275</v>
      </c>
      <c r="B19" s="231" t="s">
        <v>284</v>
      </c>
      <c r="C19" s="155" t="s">
        <v>131</v>
      </c>
      <c r="D19" s="131" t="s">
        <v>131</v>
      </c>
      <c r="E19" s="131" t="s">
        <v>131</v>
      </c>
      <c r="F19" s="156"/>
      <c r="G19" s="155" t="s">
        <v>131</v>
      </c>
      <c r="H19" s="131" t="s">
        <v>131</v>
      </c>
      <c r="I19" s="131" t="s">
        <v>131</v>
      </c>
      <c r="J19" s="156"/>
      <c r="K19" s="155" t="s">
        <v>131</v>
      </c>
      <c r="L19" s="131" t="s">
        <v>131</v>
      </c>
      <c r="M19" s="131" t="s">
        <v>131</v>
      </c>
      <c r="N19" s="156"/>
      <c r="O19" s="155" t="s">
        <v>131</v>
      </c>
      <c r="P19" s="131" t="s">
        <v>131</v>
      </c>
      <c r="Q19" s="131" t="s">
        <v>131</v>
      </c>
      <c r="R19" s="156"/>
    </row>
    <row r="20" spans="1:18" ht="14.65" customHeight="1" x14ac:dyDescent="0.35">
      <c r="A20" s="232" t="s">
        <v>275</v>
      </c>
      <c r="B20" s="229" t="s">
        <v>285</v>
      </c>
      <c r="C20" s="157" t="s">
        <v>131</v>
      </c>
      <c r="D20" s="128" t="s">
        <v>131</v>
      </c>
      <c r="E20" s="128" t="s">
        <v>131</v>
      </c>
      <c r="F20" s="154"/>
      <c r="G20" s="157" t="s">
        <v>9</v>
      </c>
      <c r="H20" s="128" t="s">
        <v>9</v>
      </c>
      <c r="I20" s="128" t="s">
        <v>9</v>
      </c>
      <c r="J20" s="154"/>
      <c r="K20" s="157" t="s">
        <v>131</v>
      </c>
      <c r="L20" s="128" t="s">
        <v>131</v>
      </c>
      <c r="M20" s="128" t="s">
        <v>131</v>
      </c>
      <c r="N20" s="154"/>
      <c r="O20" s="157" t="s">
        <v>9</v>
      </c>
      <c r="P20" s="128" t="s">
        <v>9</v>
      </c>
      <c r="Q20" s="128" t="s">
        <v>9</v>
      </c>
      <c r="R20" s="154"/>
    </row>
    <row r="21" spans="1:18" ht="14.65" customHeight="1" x14ac:dyDescent="0.35">
      <c r="A21" s="230" t="s">
        <v>275</v>
      </c>
      <c r="B21" s="231" t="s">
        <v>287</v>
      </c>
      <c r="C21" s="155" t="s">
        <v>131</v>
      </c>
      <c r="D21" s="131" t="s">
        <v>131</v>
      </c>
      <c r="E21" s="131" t="s">
        <v>131</v>
      </c>
      <c r="F21" s="156"/>
      <c r="G21" s="155" t="s">
        <v>131</v>
      </c>
      <c r="H21" s="131" t="s">
        <v>131</v>
      </c>
      <c r="I21" s="131" t="s">
        <v>131</v>
      </c>
      <c r="J21" s="156"/>
      <c r="K21" s="155" t="s">
        <v>131</v>
      </c>
      <c r="L21" s="131" t="s">
        <v>131</v>
      </c>
      <c r="M21" s="131" t="s">
        <v>131</v>
      </c>
      <c r="N21" s="156"/>
      <c r="O21" s="155" t="s">
        <v>131</v>
      </c>
      <c r="P21" s="131" t="s">
        <v>131</v>
      </c>
      <c r="Q21" s="131" t="s">
        <v>131</v>
      </c>
      <c r="R21" s="156"/>
    </row>
    <row r="22" spans="1:18" ht="14.65" customHeight="1" x14ac:dyDescent="0.35">
      <c r="A22" s="232" t="s">
        <v>289</v>
      </c>
      <c r="B22" s="138" t="s">
        <v>290</v>
      </c>
      <c r="C22" s="157" t="s">
        <v>131</v>
      </c>
      <c r="D22" s="128" t="s">
        <v>131</v>
      </c>
      <c r="E22" s="128" t="s">
        <v>131</v>
      </c>
      <c r="F22" s="154"/>
      <c r="G22" s="161" t="s">
        <v>131</v>
      </c>
      <c r="H22" s="64" t="s">
        <v>131</v>
      </c>
      <c r="I22" s="64" t="s">
        <v>131</v>
      </c>
      <c r="J22" s="154"/>
      <c r="K22" s="157" t="s">
        <v>383</v>
      </c>
      <c r="L22" s="128">
        <v>8.4368932083788764</v>
      </c>
      <c r="M22" s="128">
        <v>26.049246189878104</v>
      </c>
      <c r="N22" s="154" t="s">
        <v>110</v>
      </c>
      <c r="O22" s="157" t="s">
        <v>373</v>
      </c>
      <c r="P22" s="128">
        <v>2.9445846467754166</v>
      </c>
      <c r="Q22" s="128">
        <v>15.431809345527878</v>
      </c>
      <c r="R22" s="154" t="s">
        <v>110</v>
      </c>
    </row>
    <row r="23" spans="1:18" ht="14.65" customHeight="1" x14ac:dyDescent="0.35">
      <c r="A23" s="230" t="s">
        <v>289</v>
      </c>
      <c r="B23" s="134" t="s">
        <v>291</v>
      </c>
      <c r="C23" s="155" t="s">
        <v>131</v>
      </c>
      <c r="D23" s="131" t="s">
        <v>131</v>
      </c>
      <c r="E23" s="131" t="s">
        <v>131</v>
      </c>
      <c r="F23" s="156"/>
      <c r="G23" s="155" t="s">
        <v>131</v>
      </c>
      <c r="H23" s="131" t="s">
        <v>131</v>
      </c>
      <c r="I23" s="131" t="s">
        <v>131</v>
      </c>
      <c r="J23" s="156"/>
      <c r="K23" s="155" t="s">
        <v>131</v>
      </c>
      <c r="L23" s="131" t="s">
        <v>131</v>
      </c>
      <c r="M23" s="131" t="s">
        <v>131</v>
      </c>
      <c r="N23" s="156"/>
      <c r="O23" s="155" t="s">
        <v>131</v>
      </c>
      <c r="P23" s="131" t="s">
        <v>131</v>
      </c>
      <c r="Q23" s="131" t="s">
        <v>131</v>
      </c>
      <c r="R23" s="156"/>
    </row>
    <row r="24" spans="1:18" ht="14.65" customHeight="1" x14ac:dyDescent="0.35">
      <c r="A24" s="232" t="s">
        <v>289</v>
      </c>
      <c r="B24" s="229" t="s">
        <v>292</v>
      </c>
      <c r="C24" s="157">
        <v>6.4769871584225758</v>
      </c>
      <c r="D24" s="128">
        <v>4.9598576245671282</v>
      </c>
      <c r="E24" s="128">
        <v>7.9941166922780234</v>
      </c>
      <c r="F24" s="154" t="s">
        <v>108</v>
      </c>
      <c r="G24" s="157" t="s">
        <v>165</v>
      </c>
      <c r="H24" s="128">
        <v>2.3065130589978433</v>
      </c>
      <c r="I24" s="128">
        <v>4.355958290085864</v>
      </c>
      <c r="J24" s="154" t="s">
        <v>108</v>
      </c>
      <c r="K24" s="157">
        <v>13.613927987817576</v>
      </c>
      <c r="L24" s="128">
        <v>11.207948024214277</v>
      </c>
      <c r="M24" s="128">
        <v>16.019907951420876</v>
      </c>
      <c r="N24" s="154" t="s">
        <v>108</v>
      </c>
      <c r="O24" s="157">
        <v>9.2840899584628502</v>
      </c>
      <c r="P24" s="128">
        <v>7.2745163103702772</v>
      </c>
      <c r="Q24" s="128">
        <v>11.293663606555423</v>
      </c>
      <c r="R24" s="154" t="s">
        <v>108</v>
      </c>
    </row>
    <row r="25" spans="1:18" ht="14.65" customHeight="1" x14ac:dyDescent="0.35">
      <c r="A25" s="230" t="s">
        <v>293</v>
      </c>
      <c r="B25" s="231" t="s">
        <v>294</v>
      </c>
      <c r="C25" s="155">
        <v>6.303546137907702</v>
      </c>
      <c r="D25" s="131">
        <v>4.7927509918712747</v>
      </c>
      <c r="E25" s="131">
        <v>7.8143412839441293</v>
      </c>
      <c r="F25" s="156" t="s">
        <v>108</v>
      </c>
      <c r="G25" s="155" t="s">
        <v>165</v>
      </c>
      <c r="H25" s="131">
        <v>2.2147806693315979</v>
      </c>
      <c r="I25" s="131">
        <v>4.4191535671534252</v>
      </c>
      <c r="J25" s="156" t="s">
        <v>108</v>
      </c>
      <c r="K25" s="155">
        <v>14.016416776807485</v>
      </c>
      <c r="L25" s="131">
        <v>11.511028672027349</v>
      </c>
      <c r="M25" s="131">
        <v>16.521804881587624</v>
      </c>
      <c r="N25" s="156" t="s">
        <v>108</v>
      </c>
      <c r="O25" s="155">
        <v>8.5954665826827217</v>
      </c>
      <c r="P25" s="131">
        <v>6.7227952690796506</v>
      </c>
      <c r="Q25" s="131">
        <v>10.468137896285793</v>
      </c>
      <c r="R25" s="156" t="s">
        <v>108</v>
      </c>
    </row>
    <row r="26" spans="1:18" ht="14.65" customHeight="1" thickBot="1" x14ac:dyDescent="0.4">
      <c r="A26" s="233" t="s">
        <v>293</v>
      </c>
      <c r="B26" s="234" t="s">
        <v>295</v>
      </c>
      <c r="C26" s="158" t="s">
        <v>374</v>
      </c>
      <c r="D26" s="159">
        <v>4.0208197035215347</v>
      </c>
      <c r="E26" s="159">
        <v>11.246833125018039</v>
      </c>
      <c r="F26" s="160" t="s">
        <v>110</v>
      </c>
      <c r="G26" s="158" t="s">
        <v>350</v>
      </c>
      <c r="H26" s="159">
        <v>0.95006192166141168</v>
      </c>
      <c r="I26" s="159">
        <v>4.7133476578145377</v>
      </c>
      <c r="J26" s="160" t="s">
        <v>110</v>
      </c>
      <c r="K26" s="158" t="s">
        <v>384</v>
      </c>
      <c r="L26" s="159">
        <v>9.2749339122531911</v>
      </c>
      <c r="M26" s="159">
        <v>18.019580219779009</v>
      </c>
      <c r="N26" s="160" t="s">
        <v>110</v>
      </c>
      <c r="O26" s="158" t="s">
        <v>375</v>
      </c>
      <c r="P26" s="159">
        <v>8.1116045983246714</v>
      </c>
      <c r="Q26" s="159">
        <v>17.156649956132142</v>
      </c>
      <c r="R26" s="160" t="s">
        <v>110</v>
      </c>
    </row>
    <row r="28" spans="1:18" s="8" customFormat="1" ht="14.65" customHeight="1" x14ac:dyDescent="0.35">
      <c r="A28" s="6" t="s">
        <v>230</v>
      </c>
      <c r="B28" s="3" t="s">
        <v>362</v>
      </c>
      <c r="D28" s="3"/>
      <c r="E28" s="3"/>
      <c r="F28" s="3"/>
      <c r="G28" s="3"/>
      <c r="H28" s="3"/>
      <c r="I28" s="3"/>
      <c r="J28" s="3"/>
      <c r="K28" s="3"/>
      <c r="L28" s="3"/>
    </row>
    <row r="29" spans="1:18" s="8" customFormat="1" ht="14.65" customHeight="1" x14ac:dyDescent="0.35">
      <c r="A29" s="6" t="s">
        <v>194</v>
      </c>
      <c r="B29" s="3" t="s">
        <v>232</v>
      </c>
      <c r="D29" s="3"/>
      <c r="E29" s="3"/>
      <c r="F29" s="3"/>
      <c r="G29" s="3"/>
      <c r="H29" s="3"/>
      <c r="I29" s="3"/>
      <c r="J29" s="3"/>
      <c r="K29" s="3"/>
      <c r="L29" s="3"/>
    </row>
    <row r="30" spans="1:18" s="8" customFormat="1" ht="14.65" customHeight="1" x14ac:dyDescent="0.35">
      <c r="A30" s="6" t="s">
        <v>196</v>
      </c>
      <c r="B30" s="8" t="s">
        <v>385</v>
      </c>
      <c r="D30" s="3"/>
      <c r="E30" s="3"/>
      <c r="F30" s="3"/>
      <c r="G30" s="3"/>
      <c r="H30" s="3"/>
      <c r="I30" s="3"/>
      <c r="J30" s="3"/>
      <c r="K30" s="3"/>
      <c r="L30" s="3"/>
    </row>
    <row r="31" spans="1:18" s="8" customFormat="1" ht="14.65" customHeight="1" x14ac:dyDescent="0.35">
      <c r="B31" s="8" t="s">
        <v>386</v>
      </c>
      <c r="D31" s="3"/>
      <c r="E31" s="3"/>
      <c r="F31" s="3"/>
      <c r="G31" s="16"/>
      <c r="H31" s="16"/>
      <c r="I31" s="16"/>
      <c r="J31" s="16"/>
      <c r="K31" s="3"/>
      <c r="L31" s="3"/>
    </row>
    <row r="32" spans="1:18" s="8" customFormat="1" ht="14.65" customHeight="1" x14ac:dyDescent="0.35">
      <c r="B32" s="8" t="s">
        <v>387</v>
      </c>
      <c r="D32" s="3"/>
      <c r="E32" s="3"/>
      <c r="F32" s="3"/>
      <c r="G32" s="16"/>
      <c r="H32" s="16"/>
      <c r="I32" s="16"/>
      <c r="J32" s="16"/>
      <c r="K32" s="3"/>
      <c r="L32" s="3"/>
    </row>
    <row r="33" spans="2:12" s="8" customFormat="1" ht="14.65" customHeight="1" x14ac:dyDescent="0.35">
      <c r="B33" s="8" t="s">
        <v>388</v>
      </c>
    </row>
    <row r="34" spans="2:12" s="8" customFormat="1" ht="14.65" customHeight="1" x14ac:dyDescent="0.35">
      <c r="B34" s="3" t="s">
        <v>367</v>
      </c>
    </row>
    <row r="35" spans="2:12" ht="14.65" customHeight="1" x14ac:dyDescent="0.35">
      <c r="B35" s="8" t="s">
        <v>202</v>
      </c>
      <c r="D35" s="11"/>
      <c r="E35" s="11"/>
      <c r="F35" s="11"/>
      <c r="G35" s="11"/>
      <c r="H35" s="11"/>
      <c r="I35" s="11"/>
      <c r="J35" s="11"/>
      <c r="K35" s="12"/>
      <c r="L35" s="3"/>
    </row>
    <row r="36" spans="2:12" ht="14.65" customHeight="1" x14ac:dyDescent="0.35">
      <c r="B36" s="8" t="s">
        <v>203</v>
      </c>
      <c r="C36" s="3"/>
    </row>
  </sheetData>
  <pageMargins left="0.23" right="0.28000000000000003" top="0.75" bottom="0.75" header="0.3" footer="0.3"/>
  <pageSetup scale="7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E57"/>
  <sheetViews>
    <sheetView showGridLines="0" zoomScale="75" zoomScaleNormal="75" workbookViewId="0"/>
  </sheetViews>
  <sheetFormatPr defaultColWidth="8.7265625" defaultRowHeight="15" customHeight="1" x14ac:dyDescent="0.35"/>
  <cols>
    <col min="1" max="1" width="63.36328125" customWidth="1"/>
    <col min="2" max="3" width="18.54296875" style="13" customWidth="1"/>
    <col min="4" max="4" width="80.54296875" customWidth="1"/>
  </cols>
  <sheetData>
    <row r="1" spans="1:5" ht="14.5" x14ac:dyDescent="0.35">
      <c r="A1" s="119" t="s">
        <v>389</v>
      </c>
      <c r="D1" s="186"/>
    </row>
    <row r="2" spans="1:5" ht="14.5" x14ac:dyDescent="0.35">
      <c r="A2" s="109" t="s">
        <v>390</v>
      </c>
      <c r="B2" s="187"/>
      <c r="C2" s="187"/>
      <c r="D2" s="14"/>
      <c r="E2" s="14"/>
    </row>
    <row r="3" spans="1:5" ht="14.5" x14ac:dyDescent="0.35">
      <c r="A3" s="14"/>
      <c r="B3" s="187"/>
      <c r="C3" s="187"/>
      <c r="D3" s="14"/>
      <c r="E3" s="14"/>
    </row>
    <row r="4" spans="1:5" ht="31.5" customHeight="1" x14ac:dyDescent="0.35">
      <c r="A4" s="124" t="s">
        <v>391</v>
      </c>
      <c r="B4" s="125" t="s">
        <v>392</v>
      </c>
      <c r="C4" s="125" t="s">
        <v>393</v>
      </c>
      <c r="D4" s="179" t="s">
        <v>394</v>
      </c>
    </row>
    <row r="5" spans="1:5" ht="15" customHeight="1" x14ac:dyDescent="0.35">
      <c r="A5" s="120" t="s">
        <v>395</v>
      </c>
      <c r="B5" s="181">
        <v>264</v>
      </c>
      <c r="C5" s="181">
        <v>414</v>
      </c>
      <c r="D5" s="263" t="s">
        <v>396</v>
      </c>
    </row>
    <row r="6" spans="1:5" ht="15" customHeight="1" x14ac:dyDescent="0.35">
      <c r="A6" s="122" t="s">
        <v>397</v>
      </c>
      <c r="B6" s="182">
        <v>874</v>
      </c>
      <c r="C6" s="182" t="s">
        <v>398</v>
      </c>
      <c r="D6" s="264" t="s">
        <v>399</v>
      </c>
    </row>
    <row r="7" spans="1:5" ht="15" customHeight="1" x14ac:dyDescent="0.35">
      <c r="A7" s="121" t="s">
        <v>400</v>
      </c>
      <c r="B7" s="181">
        <v>700</v>
      </c>
      <c r="C7" s="181">
        <v>920</v>
      </c>
      <c r="D7" s="265" t="s">
        <v>401</v>
      </c>
    </row>
    <row r="8" spans="1:5" ht="15" customHeight="1" x14ac:dyDescent="0.35">
      <c r="A8" s="123" t="s">
        <v>402</v>
      </c>
      <c r="B8" s="182">
        <v>710</v>
      </c>
      <c r="C8" s="183">
        <v>1015</v>
      </c>
      <c r="D8" s="266" t="s">
        <v>403</v>
      </c>
    </row>
    <row r="9" spans="1:5" ht="15" customHeight="1" x14ac:dyDescent="0.35">
      <c r="A9" s="121" t="s">
        <v>404</v>
      </c>
      <c r="B9" s="181">
        <v>957</v>
      </c>
      <c r="C9" s="181" t="s">
        <v>398</v>
      </c>
      <c r="D9" s="265" t="s">
        <v>405</v>
      </c>
    </row>
    <row r="10" spans="1:5" ht="15" customHeight="1" x14ac:dyDescent="0.35">
      <c r="A10" s="123" t="s">
        <v>406</v>
      </c>
      <c r="B10" s="183">
        <v>7100</v>
      </c>
      <c r="C10" s="183">
        <v>14000</v>
      </c>
      <c r="D10" s="266" t="s">
        <v>407</v>
      </c>
    </row>
    <row r="11" spans="1:5" ht="15" customHeight="1" x14ac:dyDescent="0.35">
      <c r="A11" s="121" t="s">
        <v>408</v>
      </c>
      <c r="B11" s="184">
        <v>1330</v>
      </c>
      <c r="C11" s="184">
        <v>2660</v>
      </c>
      <c r="D11" s="263" t="s">
        <v>409</v>
      </c>
    </row>
    <row r="12" spans="1:5" ht="15" customHeight="1" x14ac:dyDescent="0.35">
      <c r="A12" s="123" t="s">
        <v>410</v>
      </c>
      <c r="B12" s="182">
        <v>830</v>
      </c>
      <c r="C12" s="182" t="s">
        <v>398</v>
      </c>
      <c r="D12" s="267" t="s">
        <v>399</v>
      </c>
    </row>
    <row r="13" spans="1:5" ht="15" customHeight="1" x14ac:dyDescent="0.35">
      <c r="A13" s="258" t="s">
        <v>411</v>
      </c>
      <c r="B13" s="374">
        <v>1320</v>
      </c>
      <c r="C13" s="374">
        <v>2305</v>
      </c>
      <c r="D13" s="268" t="s">
        <v>412</v>
      </c>
    </row>
    <row r="14" spans="1:5" ht="15" customHeight="1" x14ac:dyDescent="0.35">
      <c r="A14" s="253" t="s">
        <v>413</v>
      </c>
      <c r="B14" s="372">
        <v>222</v>
      </c>
      <c r="C14" s="254" t="s">
        <v>398</v>
      </c>
      <c r="D14" s="269" t="s">
        <v>414</v>
      </c>
    </row>
    <row r="15" spans="1:5" ht="15" customHeight="1" x14ac:dyDescent="0.35">
      <c r="A15" s="261" t="s">
        <v>415</v>
      </c>
      <c r="B15" s="375">
        <v>853</v>
      </c>
      <c r="C15" s="252" t="s">
        <v>398</v>
      </c>
      <c r="D15" s="270" t="s">
        <v>399</v>
      </c>
    </row>
    <row r="16" spans="1:5" ht="15" customHeight="1" x14ac:dyDescent="0.35">
      <c r="A16" s="257" t="s">
        <v>416</v>
      </c>
      <c r="B16" s="376">
        <v>215</v>
      </c>
      <c r="C16" s="256" t="s">
        <v>398</v>
      </c>
      <c r="D16" s="267" t="s">
        <v>399</v>
      </c>
    </row>
    <row r="17" spans="1:4" ht="15" customHeight="1" x14ac:dyDescent="0.35">
      <c r="A17" s="262" t="s">
        <v>417</v>
      </c>
      <c r="B17" s="375">
        <v>602</v>
      </c>
      <c r="C17" s="375">
        <v>850</v>
      </c>
      <c r="D17" s="271" t="s">
        <v>898</v>
      </c>
    </row>
    <row r="18" spans="1:4" ht="15" customHeight="1" x14ac:dyDescent="0.35">
      <c r="A18" s="257" t="s">
        <v>418</v>
      </c>
      <c r="B18" s="376">
        <v>321</v>
      </c>
      <c r="C18" s="376">
        <v>389</v>
      </c>
      <c r="D18" s="266" t="s">
        <v>419</v>
      </c>
    </row>
    <row r="19" spans="1:4" ht="15" customHeight="1" x14ac:dyDescent="0.35">
      <c r="A19" s="259" t="s">
        <v>420</v>
      </c>
      <c r="B19" s="371">
        <v>1276</v>
      </c>
      <c r="C19" s="260" t="s">
        <v>398</v>
      </c>
      <c r="D19" s="271" t="s">
        <v>421</v>
      </c>
    </row>
    <row r="20" spans="1:4" ht="15" customHeight="1" x14ac:dyDescent="0.35">
      <c r="A20" s="253" t="s">
        <v>422</v>
      </c>
      <c r="B20" s="373">
        <v>1850</v>
      </c>
      <c r="C20" s="373">
        <v>4500</v>
      </c>
      <c r="D20" s="267" t="s">
        <v>399</v>
      </c>
    </row>
    <row r="21" spans="1:4" ht="15" customHeight="1" x14ac:dyDescent="0.35">
      <c r="A21" s="259" t="s">
        <v>423</v>
      </c>
      <c r="B21" s="370">
        <v>994</v>
      </c>
      <c r="C21" s="371">
        <v>2000</v>
      </c>
      <c r="D21" s="271" t="s">
        <v>424</v>
      </c>
    </row>
    <row r="22" spans="1:4" ht="15" customHeight="1" x14ac:dyDescent="0.35">
      <c r="A22" s="253" t="s">
        <v>425</v>
      </c>
      <c r="B22" s="372">
        <v>391</v>
      </c>
      <c r="C22" s="372">
        <v>700</v>
      </c>
      <c r="D22" s="267" t="s">
        <v>399</v>
      </c>
    </row>
    <row r="23" spans="1:4" ht="15" customHeight="1" x14ac:dyDescent="0.35">
      <c r="A23" s="259" t="s">
        <v>426</v>
      </c>
      <c r="B23" s="371">
        <v>2210</v>
      </c>
      <c r="C23" s="371">
        <v>3907</v>
      </c>
      <c r="D23" s="270" t="s">
        <v>399</v>
      </c>
    </row>
    <row r="24" spans="1:4" ht="15" customHeight="1" x14ac:dyDescent="0.35">
      <c r="A24" s="253" t="s">
        <v>427</v>
      </c>
      <c r="B24" s="373">
        <v>1473</v>
      </c>
      <c r="C24" s="373">
        <v>2600</v>
      </c>
      <c r="D24" s="269" t="s">
        <v>428</v>
      </c>
    </row>
    <row r="25" spans="1:4" ht="15" customHeight="1" x14ac:dyDescent="0.35">
      <c r="A25" s="259" t="s">
        <v>429</v>
      </c>
      <c r="B25" s="371">
        <v>3027</v>
      </c>
      <c r="C25" s="371">
        <v>4300</v>
      </c>
      <c r="D25" s="271" t="s">
        <v>430</v>
      </c>
    </row>
    <row r="26" spans="1:4" ht="15" customHeight="1" x14ac:dyDescent="0.35">
      <c r="A26" s="253" t="s">
        <v>431</v>
      </c>
      <c r="B26" s="372">
        <v>415</v>
      </c>
      <c r="C26" s="372">
        <v>500</v>
      </c>
      <c r="D26" s="269" t="s">
        <v>432</v>
      </c>
    </row>
    <row r="27" spans="1:4" ht="15" customHeight="1" x14ac:dyDescent="0.35">
      <c r="A27" s="259" t="s">
        <v>433</v>
      </c>
      <c r="B27" s="370">
        <v>783</v>
      </c>
      <c r="C27" s="371">
        <v>1211</v>
      </c>
      <c r="D27" s="270" t="s">
        <v>399</v>
      </c>
    </row>
    <row r="28" spans="1:4" ht="15" customHeight="1" x14ac:dyDescent="0.35">
      <c r="A28" s="253" t="s">
        <v>434</v>
      </c>
      <c r="B28" s="372">
        <v>900</v>
      </c>
      <c r="C28" s="373">
        <v>1304</v>
      </c>
      <c r="D28" s="269" t="s">
        <v>435</v>
      </c>
    </row>
    <row r="29" spans="1:4" ht="15" customHeight="1" x14ac:dyDescent="0.35">
      <c r="A29" s="259" t="s">
        <v>436</v>
      </c>
      <c r="B29" s="371">
        <v>2134</v>
      </c>
      <c r="C29" s="260" t="s">
        <v>398</v>
      </c>
      <c r="D29" s="270" t="s">
        <v>399</v>
      </c>
    </row>
    <row r="30" spans="1:4" ht="15" customHeight="1" x14ac:dyDescent="0.35">
      <c r="A30" s="253" t="s">
        <v>437</v>
      </c>
      <c r="B30" s="372">
        <v>517</v>
      </c>
      <c r="C30" s="373">
        <v>1200</v>
      </c>
      <c r="D30" s="269" t="s">
        <v>438</v>
      </c>
    </row>
    <row r="31" spans="1:4" ht="15" customHeight="1" x14ac:dyDescent="0.35">
      <c r="A31" s="259" t="s">
        <v>439</v>
      </c>
      <c r="B31" s="371">
        <v>3280</v>
      </c>
      <c r="C31" s="371">
        <v>5000</v>
      </c>
      <c r="D31" s="270" t="s">
        <v>399</v>
      </c>
    </row>
    <row r="32" spans="1:4" ht="15" customHeight="1" x14ac:dyDescent="0.35">
      <c r="A32" s="253" t="s">
        <v>440</v>
      </c>
      <c r="B32" s="372">
        <v>275</v>
      </c>
      <c r="C32" s="254" t="s">
        <v>398</v>
      </c>
      <c r="D32" s="269" t="s">
        <v>899</v>
      </c>
    </row>
    <row r="33" spans="1:4" ht="15" customHeight="1" x14ac:dyDescent="0.35">
      <c r="A33" s="259" t="s">
        <v>441</v>
      </c>
      <c r="B33" s="371">
        <v>3000</v>
      </c>
      <c r="C33" s="371">
        <v>9000</v>
      </c>
      <c r="D33" s="270" t="s">
        <v>399</v>
      </c>
    </row>
    <row r="34" spans="1:4" ht="15" customHeight="1" x14ac:dyDescent="0.35">
      <c r="A34" s="253" t="s">
        <v>442</v>
      </c>
      <c r="B34" s="372">
        <v>344</v>
      </c>
      <c r="C34" s="372">
        <v>418</v>
      </c>
      <c r="D34" s="269" t="s">
        <v>443</v>
      </c>
    </row>
    <row r="35" spans="1:4" ht="15" customHeight="1" x14ac:dyDescent="0.35">
      <c r="A35" s="259" t="s">
        <v>444</v>
      </c>
      <c r="B35" s="371">
        <v>15000</v>
      </c>
      <c r="C35" s="371">
        <v>32000</v>
      </c>
      <c r="D35" s="271" t="s">
        <v>445</v>
      </c>
    </row>
    <row r="36" spans="1:4" ht="15" customHeight="1" x14ac:dyDescent="0.35">
      <c r="A36" s="253" t="s">
        <v>446</v>
      </c>
      <c r="B36" s="373">
        <v>1300</v>
      </c>
      <c r="C36" s="254" t="s">
        <v>398</v>
      </c>
      <c r="D36" s="267" t="s">
        <v>399</v>
      </c>
    </row>
    <row r="37" spans="1:4" ht="15" customHeight="1" x14ac:dyDescent="0.35">
      <c r="A37" s="259" t="s">
        <v>447</v>
      </c>
      <c r="B37" s="371">
        <v>6900</v>
      </c>
      <c r="C37" s="371">
        <v>15600</v>
      </c>
      <c r="D37" s="271" t="s">
        <v>448</v>
      </c>
    </row>
    <row r="38" spans="1:4" ht="15" customHeight="1" x14ac:dyDescent="0.35">
      <c r="A38" s="253" t="s">
        <v>449</v>
      </c>
      <c r="B38" s="372">
        <v>663</v>
      </c>
      <c r="C38" s="373">
        <v>1195</v>
      </c>
      <c r="D38" s="269" t="s">
        <v>450</v>
      </c>
    </row>
    <row r="39" spans="1:4" ht="15" customHeight="1" x14ac:dyDescent="0.35">
      <c r="A39" s="259" t="s">
        <v>451</v>
      </c>
      <c r="B39" s="371">
        <v>1300</v>
      </c>
      <c r="C39" s="371">
        <v>1530</v>
      </c>
      <c r="D39" s="270" t="s">
        <v>399</v>
      </c>
    </row>
    <row r="40" spans="1:4" ht="15" customHeight="1" x14ac:dyDescent="0.35">
      <c r="A40" s="253" t="s">
        <v>452</v>
      </c>
      <c r="B40" s="372">
        <v>311</v>
      </c>
      <c r="C40" s="372">
        <v>720</v>
      </c>
      <c r="D40" s="269" t="s">
        <v>453</v>
      </c>
    </row>
    <row r="41" spans="1:4" ht="15" customHeight="1" x14ac:dyDescent="0.35">
      <c r="A41" s="259" t="s">
        <v>454</v>
      </c>
      <c r="B41" s="370">
        <v>413</v>
      </c>
      <c r="C41" s="370">
        <v>800</v>
      </c>
      <c r="D41" s="271" t="s">
        <v>455</v>
      </c>
    </row>
    <row r="42" spans="1:4" ht="15" customHeight="1" x14ac:dyDescent="0.35">
      <c r="A42" s="253" t="s">
        <v>456</v>
      </c>
      <c r="B42" s="372">
        <v>294</v>
      </c>
      <c r="C42" s="254" t="s">
        <v>398</v>
      </c>
      <c r="D42" s="269" t="s">
        <v>457</v>
      </c>
    </row>
    <row r="43" spans="1:4" ht="15" customHeight="1" x14ac:dyDescent="0.35">
      <c r="A43" s="259" t="s">
        <v>458</v>
      </c>
      <c r="B43" s="371">
        <v>1020</v>
      </c>
      <c r="C43" s="371">
        <v>1943</v>
      </c>
      <c r="D43" s="271" t="s">
        <v>459</v>
      </c>
    </row>
    <row r="44" spans="1:4" ht="15" customHeight="1" x14ac:dyDescent="0.35">
      <c r="A44" s="253" t="s">
        <v>460</v>
      </c>
      <c r="B44" s="372">
        <v>935</v>
      </c>
      <c r="C44" s="373">
        <v>1265</v>
      </c>
      <c r="D44" s="269" t="s">
        <v>461</v>
      </c>
    </row>
    <row r="45" spans="1:4" ht="15" customHeight="1" x14ac:dyDescent="0.35">
      <c r="A45" s="259" t="s">
        <v>462</v>
      </c>
      <c r="B45" s="371">
        <v>1600</v>
      </c>
      <c r="C45" s="371">
        <v>2200</v>
      </c>
      <c r="D45" s="271" t="s">
        <v>463</v>
      </c>
    </row>
    <row r="46" spans="1:4" ht="15" customHeight="1" x14ac:dyDescent="0.35">
      <c r="A46" s="253" t="s">
        <v>464</v>
      </c>
      <c r="B46" s="372">
        <v>530</v>
      </c>
      <c r="C46" s="254" t="s">
        <v>398</v>
      </c>
      <c r="D46" s="267" t="s">
        <v>399</v>
      </c>
    </row>
    <row r="47" spans="1:4" ht="15" customHeight="1" x14ac:dyDescent="0.35">
      <c r="A47" s="259" t="s">
        <v>465</v>
      </c>
      <c r="B47" s="371">
        <v>2480</v>
      </c>
      <c r="C47" s="371">
        <v>5000</v>
      </c>
      <c r="D47" s="271" t="s">
        <v>466</v>
      </c>
    </row>
    <row r="48" spans="1:4" ht="15" customHeight="1" x14ac:dyDescent="0.35">
      <c r="A48" s="255" t="s">
        <v>467</v>
      </c>
      <c r="B48" s="372">
        <v>675</v>
      </c>
      <c r="C48" s="373">
        <v>1130</v>
      </c>
      <c r="D48" s="269" t="s">
        <v>468</v>
      </c>
    </row>
    <row r="49" spans="1:4" ht="15" customHeight="1" x14ac:dyDescent="0.35">
      <c r="A49" s="259" t="s">
        <v>469</v>
      </c>
      <c r="B49" s="371">
        <v>45000</v>
      </c>
      <c r="C49" s="371">
        <v>90000</v>
      </c>
      <c r="D49" s="270" t="s">
        <v>399</v>
      </c>
    </row>
    <row r="50" spans="1:4" ht="15" customHeight="1" x14ac:dyDescent="0.35">
      <c r="A50" s="253" t="s">
        <v>470</v>
      </c>
      <c r="B50" s="373">
        <v>2722</v>
      </c>
      <c r="C50" s="373">
        <v>7345</v>
      </c>
      <c r="D50" s="269" t="s">
        <v>471</v>
      </c>
    </row>
    <row r="51" spans="1:4" ht="15" customHeight="1" x14ac:dyDescent="0.35">
      <c r="A51" s="259" t="s">
        <v>472</v>
      </c>
      <c r="B51" s="371">
        <v>4700</v>
      </c>
      <c r="C51" s="371">
        <v>12000</v>
      </c>
      <c r="D51" s="271" t="s">
        <v>412</v>
      </c>
    </row>
    <row r="53" spans="1:4" ht="15" customHeight="1" x14ac:dyDescent="0.35">
      <c r="A53" s="126" t="s">
        <v>191</v>
      </c>
      <c r="B53" s="110" t="s">
        <v>473</v>
      </c>
    </row>
    <row r="54" spans="1:4" ht="15" customHeight="1" x14ac:dyDescent="0.35">
      <c r="A54" s="126" t="s">
        <v>194</v>
      </c>
      <c r="B54" s="110" t="s">
        <v>232</v>
      </c>
    </row>
    <row r="55" spans="1:4" ht="15" customHeight="1" x14ac:dyDescent="0.35">
      <c r="A55" s="126" t="s">
        <v>196</v>
      </c>
      <c r="B55" s="110" t="s">
        <v>474</v>
      </c>
    </row>
    <row r="56" spans="1:4" ht="15" customHeight="1" x14ac:dyDescent="0.35">
      <c r="A56" s="110"/>
      <c r="B56" s="110" t="s">
        <v>475</v>
      </c>
    </row>
    <row r="57" spans="1:4" ht="15" customHeight="1" x14ac:dyDescent="0.35">
      <c r="A57" s="110"/>
      <c r="B57" s="110" t="s">
        <v>476</v>
      </c>
    </row>
  </sheetData>
  <printOptions gridLines="1"/>
  <pageMargins left="0.7" right="0.7" top="0.75" bottom="0.75" header="0.3" footer="0.3"/>
  <pageSetup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5"/>
  <sheetViews>
    <sheetView showGridLines="0" zoomScale="75" zoomScaleNormal="75" zoomScaleSheetLayoutView="98" workbookViewId="0"/>
  </sheetViews>
  <sheetFormatPr defaultColWidth="8.7265625" defaultRowHeight="14.5" x14ac:dyDescent="0.35"/>
  <cols>
    <col min="1" max="1" width="17.26953125" customWidth="1"/>
    <col min="2" max="2" width="26.7265625" customWidth="1"/>
    <col min="3" max="3" width="9.26953125" customWidth="1"/>
    <col min="4" max="5" width="17.26953125" customWidth="1"/>
    <col min="6" max="6" width="12.1796875" customWidth="1"/>
  </cols>
  <sheetData>
    <row r="1" spans="1:10" s="5" customFormat="1" x14ac:dyDescent="0.35">
      <c r="A1" s="39" t="s">
        <v>477</v>
      </c>
    </row>
    <row r="2" spans="1:10" s="5" customFormat="1" x14ac:dyDescent="0.35">
      <c r="A2" s="39" t="s">
        <v>478</v>
      </c>
    </row>
    <row r="3" spans="1:10" s="5" customFormat="1" x14ac:dyDescent="0.35"/>
    <row r="4" spans="1:10" ht="29.65" customHeight="1" x14ac:dyDescent="0.35">
      <c r="A4" s="73" t="s">
        <v>206</v>
      </c>
      <c r="B4" s="73" t="s">
        <v>207</v>
      </c>
      <c r="C4" s="77" t="s">
        <v>265</v>
      </c>
      <c r="D4" s="73" t="s">
        <v>266</v>
      </c>
      <c r="E4" s="72" t="s">
        <v>267</v>
      </c>
      <c r="F4" s="55" t="s">
        <v>268</v>
      </c>
    </row>
    <row r="5" spans="1:10" x14ac:dyDescent="0.35">
      <c r="A5" s="80" t="s">
        <v>107</v>
      </c>
      <c r="B5" s="81" t="s">
        <v>107</v>
      </c>
      <c r="C5" s="57">
        <v>47.8</v>
      </c>
      <c r="D5" s="57">
        <v>43.1</v>
      </c>
      <c r="E5" s="51">
        <v>52.4</v>
      </c>
      <c r="F5" s="58" t="s">
        <v>9</v>
      </c>
    </row>
    <row r="6" spans="1:10" x14ac:dyDescent="0.35">
      <c r="A6" s="82" t="s">
        <v>219</v>
      </c>
      <c r="B6" s="82" t="s">
        <v>220</v>
      </c>
      <c r="C6" s="60">
        <v>51.5</v>
      </c>
      <c r="D6" s="60">
        <v>44.9</v>
      </c>
      <c r="E6" s="70">
        <v>58</v>
      </c>
      <c r="F6" s="45" t="s">
        <v>108</v>
      </c>
    </row>
    <row r="7" spans="1:10" x14ac:dyDescent="0.35">
      <c r="A7" s="81" t="s">
        <v>219</v>
      </c>
      <c r="B7" s="81" t="s">
        <v>221</v>
      </c>
      <c r="C7" s="57">
        <v>43.6</v>
      </c>
      <c r="D7" s="57">
        <v>37.200000000000003</v>
      </c>
      <c r="E7" s="51">
        <v>50</v>
      </c>
      <c r="F7" s="58" t="s">
        <v>110</v>
      </c>
    </row>
    <row r="8" spans="1:10" x14ac:dyDescent="0.35">
      <c r="A8" s="82" t="s">
        <v>222</v>
      </c>
      <c r="B8" s="82" t="s">
        <v>479</v>
      </c>
      <c r="C8" s="60">
        <v>68.099999999999994</v>
      </c>
      <c r="D8" s="60">
        <v>57.2</v>
      </c>
      <c r="E8" s="70">
        <v>79</v>
      </c>
      <c r="F8" s="62" t="s">
        <v>125</v>
      </c>
    </row>
    <row r="9" spans="1:10" x14ac:dyDescent="0.35">
      <c r="A9" s="81" t="s">
        <v>222</v>
      </c>
      <c r="B9" s="81" t="s">
        <v>480</v>
      </c>
      <c r="C9" s="57">
        <v>54</v>
      </c>
      <c r="D9" s="57">
        <v>44.8</v>
      </c>
      <c r="E9" s="51">
        <v>63.1</v>
      </c>
      <c r="F9" s="58" t="s">
        <v>125</v>
      </c>
    </row>
    <row r="10" spans="1:10" x14ac:dyDescent="0.35">
      <c r="A10" s="82" t="s">
        <v>222</v>
      </c>
      <c r="B10" s="82" t="s">
        <v>481</v>
      </c>
      <c r="C10" s="60">
        <v>37.299999999999997</v>
      </c>
      <c r="D10" s="60">
        <v>28.1</v>
      </c>
      <c r="E10" s="70">
        <v>46.6</v>
      </c>
      <c r="F10" s="62" t="s">
        <v>110</v>
      </c>
    </row>
    <row r="11" spans="1:10" x14ac:dyDescent="0.35">
      <c r="A11" s="81" t="s">
        <v>222</v>
      </c>
      <c r="B11" s="81" t="s">
        <v>482</v>
      </c>
      <c r="C11" s="57">
        <v>45.6</v>
      </c>
      <c r="D11" s="57">
        <v>35.700000000000003</v>
      </c>
      <c r="E11" s="51">
        <v>55.5</v>
      </c>
      <c r="F11" s="58" t="s">
        <v>110</v>
      </c>
    </row>
    <row r="12" spans="1:10" x14ac:dyDescent="0.35">
      <c r="A12" s="82" t="s">
        <v>222</v>
      </c>
      <c r="B12" s="82" t="s">
        <v>227</v>
      </c>
      <c r="C12" s="60" t="s">
        <v>483</v>
      </c>
      <c r="D12" s="60">
        <v>21.4</v>
      </c>
      <c r="E12" s="70">
        <v>42.9</v>
      </c>
      <c r="F12" s="62" t="s">
        <v>108</v>
      </c>
    </row>
    <row r="13" spans="1:10" x14ac:dyDescent="0.35">
      <c r="A13" s="81" t="s">
        <v>484</v>
      </c>
      <c r="B13" s="81" t="s">
        <v>485</v>
      </c>
      <c r="C13" s="57">
        <v>52.6</v>
      </c>
      <c r="D13" s="57">
        <v>44.4</v>
      </c>
      <c r="E13" s="51">
        <v>60.8</v>
      </c>
      <c r="F13" s="58" t="s">
        <v>110</v>
      </c>
    </row>
    <row r="14" spans="1:10" x14ac:dyDescent="0.35">
      <c r="A14" s="82" t="s">
        <v>484</v>
      </c>
      <c r="B14" s="82" t="s">
        <v>486</v>
      </c>
      <c r="C14" s="60">
        <v>45.5</v>
      </c>
      <c r="D14" s="60">
        <v>36.200000000000003</v>
      </c>
      <c r="E14" s="70">
        <v>54.9</v>
      </c>
      <c r="F14" s="62" t="s">
        <v>110</v>
      </c>
      <c r="J14" s="40"/>
    </row>
    <row r="15" spans="1:10" x14ac:dyDescent="0.35">
      <c r="A15" s="81" t="s">
        <v>484</v>
      </c>
      <c r="B15" s="81" t="s">
        <v>487</v>
      </c>
      <c r="C15" s="57">
        <v>41.1</v>
      </c>
      <c r="D15" s="57">
        <v>30.5</v>
      </c>
      <c r="E15" s="51">
        <v>51.8</v>
      </c>
      <c r="F15" s="58" t="s">
        <v>110</v>
      </c>
    </row>
    <row r="16" spans="1:10" x14ac:dyDescent="0.35">
      <c r="A16" s="82" t="s">
        <v>484</v>
      </c>
      <c r="B16" s="82" t="s">
        <v>488</v>
      </c>
      <c r="C16" s="60">
        <v>47.1</v>
      </c>
      <c r="D16" s="60">
        <v>36.799999999999997</v>
      </c>
      <c r="E16" s="70">
        <v>57.3</v>
      </c>
      <c r="F16" s="62" t="s">
        <v>108</v>
      </c>
    </row>
    <row r="17" spans="1:13" x14ac:dyDescent="0.35">
      <c r="A17" s="81" t="s">
        <v>275</v>
      </c>
      <c r="B17" s="83" t="s">
        <v>276</v>
      </c>
      <c r="C17" s="57">
        <v>43.1</v>
      </c>
      <c r="D17" s="57">
        <v>38</v>
      </c>
      <c r="E17" s="51">
        <v>48.1</v>
      </c>
      <c r="F17" s="58" t="s">
        <v>108</v>
      </c>
    </row>
    <row r="18" spans="1:13" x14ac:dyDescent="0.35">
      <c r="A18" s="82" t="s">
        <v>275</v>
      </c>
      <c r="B18" s="138" t="s">
        <v>489</v>
      </c>
      <c r="C18" s="60">
        <v>71.099999999999994</v>
      </c>
      <c r="D18" s="60">
        <v>55.7</v>
      </c>
      <c r="E18" s="70">
        <v>86.5</v>
      </c>
      <c r="F18" s="62" t="s">
        <v>125</v>
      </c>
      <c r="L18" s="40"/>
    </row>
    <row r="19" spans="1:13" x14ac:dyDescent="0.35">
      <c r="A19" s="81" t="s">
        <v>275</v>
      </c>
      <c r="B19" s="134" t="s">
        <v>279</v>
      </c>
      <c r="C19" s="135">
        <v>79.099999999999994</v>
      </c>
      <c r="D19" s="135">
        <v>58</v>
      </c>
      <c r="E19" s="136">
        <v>100</v>
      </c>
      <c r="F19" s="58" t="s">
        <v>125</v>
      </c>
    </row>
    <row r="20" spans="1:13" x14ac:dyDescent="0.35">
      <c r="A20" s="82" t="s">
        <v>275</v>
      </c>
      <c r="B20" s="82" t="s">
        <v>490</v>
      </c>
      <c r="C20" s="60" t="s">
        <v>491</v>
      </c>
      <c r="D20" s="60">
        <v>36.9</v>
      </c>
      <c r="E20" s="70">
        <v>75</v>
      </c>
      <c r="F20" s="62" t="s">
        <v>110</v>
      </c>
    </row>
    <row r="21" spans="1:13" x14ac:dyDescent="0.35">
      <c r="A21" s="133" t="s">
        <v>289</v>
      </c>
      <c r="B21" s="134" t="s">
        <v>292</v>
      </c>
      <c r="C21" s="135">
        <v>47.1</v>
      </c>
      <c r="D21" s="135">
        <v>42.1</v>
      </c>
      <c r="E21" s="136">
        <v>52</v>
      </c>
      <c r="F21" s="58" t="s">
        <v>108</v>
      </c>
      <c r="J21" s="140"/>
      <c r="K21" s="141"/>
      <c r="L21" s="141"/>
      <c r="M21" s="141"/>
    </row>
    <row r="22" spans="1:13" x14ac:dyDescent="0.35">
      <c r="A22" s="82" t="s">
        <v>289</v>
      </c>
      <c r="B22" s="138" t="s">
        <v>290</v>
      </c>
      <c r="C22" s="60" t="s">
        <v>492</v>
      </c>
      <c r="D22" s="60">
        <v>41.7</v>
      </c>
      <c r="E22" s="70">
        <v>92.5</v>
      </c>
      <c r="F22" s="62" t="s">
        <v>110</v>
      </c>
    </row>
    <row r="23" spans="1:13" x14ac:dyDescent="0.35">
      <c r="A23" s="133" t="s">
        <v>289</v>
      </c>
      <c r="B23" s="134" t="s">
        <v>291</v>
      </c>
      <c r="C23" s="135">
        <v>47</v>
      </c>
      <c r="D23" s="135">
        <v>42.3</v>
      </c>
      <c r="E23" s="136">
        <v>51.7</v>
      </c>
      <c r="F23" s="58" t="s">
        <v>110</v>
      </c>
    </row>
    <row r="24" spans="1:13" x14ac:dyDescent="0.35">
      <c r="A24" s="82" t="s">
        <v>293</v>
      </c>
      <c r="B24" s="82" t="s">
        <v>294</v>
      </c>
      <c r="C24" s="60">
        <v>48</v>
      </c>
      <c r="D24" s="60">
        <v>43</v>
      </c>
      <c r="E24" s="70">
        <v>52.9</v>
      </c>
      <c r="F24" s="62" t="s">
        <v>108</v>
      </c>
    </row>
    <row r="25" spans="1:13" x14ac:dyDescent="0.35">
      <c r="A25" s="139" t="s">
        <v>293</v>
      </c>
      <c r="B25" s="139" t="s">
        <v>493</v>
      </c>
      <c r="C25" s="137">
        <v>45.9</v>
      </c>
      <c r="D25" s="137">
        <v>33.1</v>
      </c>
      <c r="E25" s="130">
        <v>58.7</v>
      </c>
      <c r="F25" s="49" t="s">
        <v>110</v>
      </c>
    </row>
    <row r="27" spans="1:13" s="8" customFormat="1" x14ac:dyDescent="0.35">
      <c r="A27" s="3" t="s">
        <v>230</v>
      </c>
      <c r="B27" s="3" t="s">
        <v>494</v>
      </c>
      <c r="D27" s="3"/>
    </row>
    <row r="28" spans="1:13" s="8" customFormat="1" x14ac:dyDescent="0.35">
      <c r="A28" s="3" t="s">
        <v>194</v>
      </c>
      <c r="B28" s="3" t="s">
        <v>495</v>
      </c>
      <c r="D28" s="3"/>
    </row>
    <row r="29" spans="1:13" s="8" customFormat="1" x14ac:dyDescent="0.35">
      <c r="A29" s="3" t="s">
        <v>196</v>
      </c>
      <c r="B29" s="8" t="s">
        <v>298</v>
      </c>
      <c r="D29" s="3"/>
    </row>
    <row r="30" spans="1:13" s="8" customFormat="1" x14ac:dyDescent="0.35">
      <c r="B30" s="8" t="s">
        <v>496</v>
      </c>
      <c r="D30" s="3"/>
    </row>
    <row r="31" spans="1:13" s="8" customFormat="1" x14ac:dyDescent="0.35">
      <c r="B31" s="8" t="s">
        <v>497</v>
      </c>
      <c r="C31" s="3"/>
      <c r="D31" s="3"/>
    </row>
    <row r="32" spans="1:13" s="8" customFormat="1" x14ac:dyDescent="0.35"/>
    <row r="33" spans="1:4" s="8" customFormat="1" x14ac:dyDescent="0.35"/>
    <row r="34" spans="1:4" s="8" customFormat="1" x14ac:dyDescent="0.35">
      <c r="B34" s="19"/>
      <c r="C34" s="18"/>
      <c r="D34" s="2"/>
    </row>
    <row r="35" spans="1:4" x14ac:dyDescent="0.35">
      <c r="A35" s="19"/>
      <c r="C35" s="19"/>
      <c r="D35" s="19"/>
    </row>
  </sheetData>
  <pageMargins left="0.23" right="0.28000000000000003" top="0.75" bottom="0.75" header="0.3" footer="0.3"/>
  <pageSetup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1"/>
  <sheetViews>
    <sheetView showGridLines="0" zoomScale="75" zoomScaleNormal="75" workbookViewId="0"/>
  </sheetViews>
  <sheetFormatPr defaultRowHeight="14.5" x14ac:dyDescent="0.35"/>
  <cols>
    <col min="1" max="1" width="22.453125" customWidth="1"/>
    <col min="2" max="2" width="26.7265625" customWidth="1"/>
    <col min="3" max="3" width="7.453125" customWidth="1"/>
    <col min="4" max="5" width="17" customWidth="1"/>
    <col min="6" max="6" width="11.453125" style="14" customWidth="1"/>
  </cols>
  <sheetData>
    <row r="1" spans="1:6" x14ac:dyDescent="0.35">
      <c r="A1" s="40" t="s">
        <v>498</v>
      </c>
    </row>
    <row r="2" spans="1:6" x14ac:dyDescent="0.35">
      <c r="A2" s="40" t="s">
        <v>499</v>
      </c>
    </row>
    <row r="4" spans="1:6" s="3" customFormat="1" ht="44.5" customHeight="1" x14ac:dyDescent="0.35">
      <c r="A4" s="53" t="s">
        <v>206</v>
      </c>
      <c r="B4" s="54" t="s">
        <v>207</v>
      </c>
      <c r="C4" s="54" t="s">
        <v>265</v>
      </c>
      <c r="D4" s="53" t="s">
        <v>266</v>
      </c>
      <c r="E4" s="53" t="s">
        <v>267</v>
      </c>
      <c r="F4" s="55" t="s">
        <v>268</v>
      </c>
    </row>
    <row r="5" spans="1:6" x14ac:dyDescent="0.35">
      <c r="A5" s="56" t="s">
        <v>107</v>
      </c>
      <c r="B5" s="56" t="s">
        <v>107</v>
      </c>
      <c r="C5" s="57">
        <v>54.102229999999999</v>
      </c>
      <c r="D5" s="52">
        <v>52.930489999999999</v>
      </c>
      <c r="E5" s="52">
        <v>55.273980000000002</v>
      </c>
      <c r="F5" s="58" t="s">
        <v>9</v>
      </c>
    </row>
    <row r="6" spans="1:6" x14ac:dyDescent="0.35">
      <c r="A6" s="59" t="s">
        <v>219</v>
      </c>
      <c r="B6" s="59" t="s">
        <v>220</v>
      </c>
      <c r="C6" s="60">
        <v>53.032640000000001</v>
      </c>
      <c r="D6" s="61">
        <v>51.418019999999999</v>
      </c>
      <c r="E6" s="61">
        <v>54.647260000000003</v>
      </c>
      <c r="F6" s="62" t="s">
        <v>108</v>
      </c>
    </row>
    <row r="7" spans="1:6" x14ac:dyDescent="0.35">
      <c r="A7" s="56" t="s">
        <v>219</v>
      </c>
      <c r="B7" s="56" t="s">
        <v>221</v>
      </c>
      <c r="C7" s="57">
        <v>55.728459999999998</v>
      </c>
      <c r="D7" s="52">
        <v>54.11824</v>
      </c>
      <c r="E7" s="52">
        <v>57.33869</v>
      </c>
      <c r="F7" s="58" t="s">
        <v>125</v>
      </c>
    </row>
    <row r="8" spans="1:6" x14ac:dyDescent="0.35">
      <c r="A8" s="59" t="s">
        <v>269</v>
      </c>
      <c r="B8" s="59" t="s">
        <v>270</v>
      </c>
      <c r="C8" s="60">
        <v>42.052869999999999</v>
      </c>
      <c r="D8" s="61">
        <v>39.58352</v>
      </c>
      <c r="E8" s="61">
        <v>44.522219999999997</v>
      </c>
      <c r="F8" s="62" t="s">
        <v>125</v>
      </c>
    </row>
    <row r="9" spans="1:6" x14ac:dyDescent="0.35">
      <c r="A9" s="56" t="s">
        <v>269</v>
      </c>
      <c r="B9" s="56" t="s">
        <v>271</v>
      </c>
      <c r="C9" s="57">
        <v>50.951189999999997</v>
      </c>
      <c r="D9" s="52">
        <v>48.535179999999997</v>
      </c>
      <c r="E9" s="52">
        <v>53.367190000000001</v>
      </c>
      <c r="F9" s="58" t="s">
        <v>125</v>
      </c>
    </row>
    <row r="10" spans="1:6" x14ac:dyDescent="0.35">
      <c r="A10" s="59" t="s">
        <v>269</v>
      </c>
      <c r="B10" s="59" t="s">
        <v>272</v>
      </c>
      <c r="C10" s="60">
        <v>56.068260000000002</v>
      </c>
      <c r="D10" s="61">
        <v>53.486530000000002</v>
      </c>
      <c r="E10" s="61">
        <v>58.649990000000003</v>
      </c>
      <c r="F10" s="62" t="s">
        <v>125</v>
      </c>
    </row>
    <row r="11" spans="1:6" x14ac:dyDescent="0.35">
      <c r="A11" s="56" t="s">
        <v>269</v>
      </c>
      <c r="B11" s="56" t="s">
        <v>273</v>
      </c>
      <c r="C11" s="57">
        <v>56.209609999999998</v>
      </c>
      <c r="D11" s="52">
        <v>53.592790000000001</v>
      </c>
      <c r="E11" s="52">
        <v>58.826439999999998</v>
      </c>
      <c r="F11" s="58" t="s">
        <v>125</v>
      </c>
    </row>
    <row r="12" spans="1:6" x14ac:dyDescent="0.35">
      <c r="A12" s="63" t="s">
        <v>269</v>
      </c>
      <c r="B12" s="63" t="s">
        <v>274</v>
      </c>
      <c r="C12" s="64">
        <v>64.409289999999999</v>
      </c>
      <c r="D12" s="50">
        <v>61.970930000000003</v>
      </c>
      <c r="E12" s="50">
        <v>66.847639999999998</v>
      </c>
      <c r="F12" s="45" t="s">
        <v>108</v>
      </c>
    </row>
    <row r="13" spans="1:6" x14ac:dyDescent="0.35">
      <c r="A13" s="127" t="s">
        <v>275</v>
      </c>
      <c r="B13" s="127" t="s">
        <v>276</v>
      </c>
      <c r="C13" s="130">
        <v>55.023760000000003</v>
      </c>
      <c r="D13" s="131">
        <v>53.785339999999998</v>
      </c>
      <c r="E13" s="131">
        <v>56.262189999999997</v>
      </c>
      <c r="F13" s="132" t="s">
        <v>108</v>
      </c>
    </row>
    <row r="14" spans="1:6" x14ac:dyDescent="0.35">
      <c r="A14" s="129" t="s">
        <v>275</v>
      </c>
      <c r="B14" s="129" t="s">
        <v>277</v>
      </c>
      <c r="C14" s="76">
        <v>50.162419999999997</v>
      </c>
      <c r="D14" s="128">
        <v>42.771940000000001</v>
      </c>
      <c r="E14" s="128">
        <v>57.552900000000001</v>
      </c>
      <c r="F14" s="45" t="s">
        <v>110</v>
      </c>
    </row>
    <row r="15" spans="1:6" x14ac:dyDescent="0.35">
      <c r="A15" s="127" t="s">
        <v>275</v>
      </c>
      <c r="B15" s="127" t="s">
        <v>278</v>
      </c>
      <c r="C15" s="130">
        <v>57.362810000000003</v>
      </c>
      <c r="D15" s="131">
        <v>50.45881</v>
      </c>
      <c r="E15" s="131">
        <v>64.266800000000003</v>
      </c>
      <c r="F15" s="132" t="s">
        <v>110</v>
      </c>
    </row>
    <row r="16" spans="1:6" x14ac:dyDescent="0.35">
      <c r="A16" s="129" t="s">
        <v>275</v>
      </c>
      <c r="B16" s="129" t="s">
        <v>279</v>
      </c>
      <c r="C16" s="76">
        <v>54.211120000000001</v>
      </c>
      <c r="D16" s="128">
        <v>44.35163</v>
      </c>
      <c r="E16" s="128">
        <v>64.070620000000005</v>
      </c>
      <c r="F16" s="45" t="s">
        <v>110</v>
      </c>
    </row>
    <row r="17" spans="1:6" x14ac:dyDescent="0.35">
      <c r="A17" s="127" t="s">
        <v>275</v>
      </c>
      <c r="B17" s="127" t="s">
        <v>280</v>
      </c>
      <c r="C17" s="130">
        <v>48.833779999999997</v>
      </c>
      <c r="D17" s="131">
        <v>37.390300000000003</v>
      </c>
      <c r="E17" s="131">
        <v>60.277250000000002</v>
      </c>
      <c r="F17" s="132" t="s">
        <v>110</v>
      </c>
    </row>
    <row r="18" spans="1:6" x14ac:dyDescent="0.35">
      <c r="A18" s="129" t="s">
        <v>275</v>
      </c>
      <c r="B18" s="129" t="s">
        <v>282</v>
      </c>
      <c r="C18" s="76">
        <v>56.948680000000003</v>
      </c>
      <c r="D18" s="128">
        <v>43.903779999999998</v>
      </c>
      <c r="E18" s="128">
        <v>69.993579999999994</v>
      </c>
      <c r="F18" s="45" t="s">
        <v>110</v>
      </c>
    </row>
    <row r="19" spans="1:6" x14ac:dyDescent="0.35">
      <c r="A19" s="127" t="s">
        <v>275</v>
      </c>
      <c r="B19" s="127" t="s">
        <v>284</v>
      </c>
      <c r="C19" s="130">
        <v>51.491590000000002</v>
      </c>
      <c r="D19" s="131">
        <v>41.537680000000002</v>
      </c>
      <c r="E19" s="131">
        <v>61.445489999999999</v>
      </c>
      <c r="F19" s="132" t="s">
        <v>110</v>
      </c>
    </row>
    <row r="20" spans="1:6" x14ac:dyDescent="0.35">
      <c r="A20" s="129" t="s">
        <v>275</v>
      </c>
      <c r="B20" s="129" t="s">
        <v>285</v>
      </c>
      <c r="C20" s="76">
        <v>38.033639999999998</v>
      </c>
      <c r="D20" s="128">
        <v>29.286799999999999</v>
      </c>
      <c r="E20" s="128">
        <v>46.780470000000001</v>
      </c>
      <c r="F20" s="45" t="s">
        <v>125</v>
      </c>
    </row>
    <row r="21" spans="1:6" x14ac:dyDescent="0.35">
      <c r="A21" s="127" t="s">
        <v>275</v>
      </c>
      <c r="B21" s="127" t="s">
        <v>287</v>
      </c>
      <c r="C21" s="130">
        <v>52.333019999999998</v>
      </c>
      <c r="D21" s="131">
        <v>43.236750000000001</v>
      </c>
      <c r="E21" s="131">
        <v>61.429279999999999</v>
      </c>
      <c r="F21" s="132" t="s">
        <v>110</v>
      </c>
    </row>
    <row r="22" spans="1:6" x14ac:dyDescent="0.35">
      <c r="A22" s="129" t="s">
        <v>289</v>
      </c>
      <c r="B22" s="138" t="s">
        <v>290</v>
      </c>
      <c r="C22" s="76">
        <v>46.687939999999998</v>
      </c>
      <c r="D22" s="128">
        <v>39.39329</v>
      </c>
      <c r="E22" s="128">
        <v>53.982599999999998</v>
      </c>
      <c r="F22" s="45" t="s">
        <v>110</v>
      </c>
    </row>
    <row r="23" spans="1:6" x14ac:dyDescent="0.35">
      <c r="A23" s="127" t="s">
        <v>289</v>
      </c>
      <c r="B23" s="134" t="s">
        <v>291</v>
      </c>
      <c r="C23" s="130">
        <v>57.90419</v>
      </c>
      <c r="D23" s="131">
        <v>54.28275</v>
      </c>
      <c r="E23" s="131">
        <v>61.52563</v>
      </c>
      <c r="F23" s="132" t="s">
        <v>125</v>
      </c>
    </row>
    <row r="24" spans="1:6" x14ac:dyDescent="0.35">
      <c r="A24" s="129" t="s">
        <v>289</v>
      </c>
      <c r="B24" s="129" t="s">
        <v>292</v>
      </c>
      <c r="C24" s="76">
        <v>53.73039</v>
      </c>
      <c r="D24" s="128">
        <v>52.524650000000001</v>
      </c>
      <c r="E24" s="128">
        <v>54.936129999999999</v>
      </c>
      <c r="F24" s="45" t="s">
        <v>108</v>
      </c>
    </row>
    <row r="25" spans="1:6" x14ac:dyDescent="0.35">
      <c r="A25" s="127" t="s">
        <v>293</v>
      </c>
      <c r="B25" s="127" t="s">
        <v>294</v>
      </c>
      <c r="C25" s="130">
        <v>54.264229999999998</v>
      </c>
      <c r="D25" s="131">
        <v>52.976179999999999</v>
      </c>
      <c r="E25" s="131">
        <v>55.552280000000003</v>
      </c>
      <c r="F25" s="132" t="s">
        <v>108</v>
      </c>
    </row>
    <row r="26" spans="1:6" x14ac:dyDescent="0.35">
      <c r="A26" s="129" t="s">
        <v>293</v>
      </c>
      <c r="B26" s="129" t="s">
        <v>295</v>
      </c>
      <c r="C26" s="76">
        <v>52.72925</v>
      </c>
      <c r="D26" s="128">
        <v>50.610799999999998</v>
      </c>
      <c r="E26" s="128">
        <v>54.847709999999999</v>
      </c>
      <c r="F26" s="45" t="s">
        <v>110</v>
      </c>
    </row>
    <row r="27" spans="1:6" x14ac:dyDescent="0.35">
      <c r="F27"/>
    </row>
    <row r="28" spans="1:6" x14ac:dyDescent="0.35">
      <c r="A28" s="6" t="s">
        <v>230</v>
      </c>
      <c r="B28" s="3" t="s">
        <v>296</v>
      </c>
      <c r="F28"/>
    </row>
    <row r="29" spans="1:6" x14ac:dyDescent="0.35">
      <c r="A29" s="6" t="s">
        <v>194</v>
      </c>
      <c r="B29" s="3" t="s">
        <v>232</v>
      </c>
      <c r="F29"/>
    </row>
    <row r="30" spans="1:6" x14ac:dyDescent="0.35">
      <c r="A30" s="6" t="s">
        <v>196</v>
      </c>
      <c r="B30" s="3" t="s">
        <v>297</v>
      </c>
      <c r="F30"/>
    </row>
    <row r="31" spans="1:6" x14ac:dyDescent="0.35">
      <c r="B31" s="8" t="s">
        <v>298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6"/>
  <sheetViews>
    <sheetView showGridLines="0" zoomScale="75" zoomScaleNormal="75" workbookViewId="0"/>
  </sheetViews>
  <sheetFormatPr defaultRowHeight="14.5" x14ac:dyDescent="0.35"/>
  <cols>
    <col min="1" max="1" width="42.54296875" customWidth="1"/>
    <col min="2" max="2" width="11.26953125" customWidth="1"/>
    <col min="3" max="3" width="17.453125" customWidth="1"/>
    <col min="4" max="4" width="17.7265625" customWidth="1"/>
    <col min="5" max="5" width="16" style="14" customWidth="1"/>
  </cols>
  <sheetData>
    <row r="1" spans="1:5" x14ac:dyDescent="0.35">
      <c r="A1" s="40" t="s">
        <v>500</v>
      </c>
    </row>
    <row r="2" spans="1:5" x14ac:dyDescent="0.35">
      <c r="A2" s="40" t="s">
        <v>501</v>
      </c>
    </row>
    <row r="4" spans="1:5" ht="33.65" customHeight="1" x14ac:dyDescent="0.35">
      <c r="A4" s="54" t="s">
        <v>90</v>
      </c>
      <c r="B4" s="54" t="s">
        <v>265</v>
      </c>
      <c r="C4" s="53" t="s">
        <v>266</v>
      </c>
      <c r="D4" s="53" t="s">
        <v>267</v>
      </c>
      <c r="E4" s="84" t="s">
        <v>268</v>
      </c>
    </row>
    <row r="5" spans="1:5" x14ac:dyDescent="0.35">
      <c r="A5" s="142" t="s">
        <v>107</v>
      </c>
      <c r="B5" s="86">
        <v>54.102229999999999</v>
      </c>
      <c r="C5" s="86">
        <v>52.930489999999999</v>
      </c>
      <c r="D5" s="86">
        <v>55.273980000000002</v>
      </c>
      <c r="E5" s="87" t="s">
        <v>108</v>
      </c>
    </row>
    <row r="6" spans="1:5" x14ac:dyDescent="0.35">
      <c r="A6" s="143" t="s">
        <v>109</v>
      </c>
      <c r="B6" s="89">
        <v>50.558399999999999</v>
      </c>
      <c r="C6" s="89">
        <v>45.241230000000002</v>
      </c>
      <c r="D6" s="89">
        <v>55.875579999999999</v>
      </c>
      <c r="E6" s="90" t="s">
        <v>110</v>
      </c>
    </row>
    <row r="7" spans="1:5" x14ac:dyDescent="0.35">
      <c r="A7" s="142" t="s">
        <v>502</v>
      </c>
      <c r="B7" s="86">
        <v>49.509929999999997</v>
      </c>
      <c r="C7" s="86">
        <v>42.725650000000002</v>
      </c>
      <c r="D7" s="86">
        <v>56.29421</v>
      </c>
      <c r="E7" s="87" t="s">
        <v>110</v>
      </c>
    </row>
    <row r="8" spans="1:5" x14ac:dyDescent="0.35">
      <c r="A8" s="143" t="s">
        <v>117</v>
      </c>
      <c r="B8" s="89">
        <v>53.488509999999998</v>
      </c>
      <c r="C8" s="89">
        <v>45.589680000000001</v>
      </c>
      <c r="D8" s="89">
        <v>61.387349999999998</v>
      </c>
      <c r="E8" s="90" t="s">
        <v>110</v>
      </c>
    </row>
    <row r="9" spans="1:5" x14ac:dyDescent="0.35">
      <c r="A9" s="142" t="s">
        <v>120</v>
      </c>
      <c r="B9" s="86">
        <v>54.488529999999997</v>
      </c>
      <c r="C9" s="86">
        <v>49.525069999999999</v>
      </c>
      <c r="D9" s="86">
        <v>59.451979999999999</v>
      </c>
      <c r="E9" s="87" t="s">
        <v>110</v>
      </c>
    </row>
    <row r="10" spans="1:5" x14ac:dyDescent="0.35">
      <c r="A10" s="143" t="s">
        <v>123</v>
      </c>
      <c r="B10" s="89">
        <v>47.611359999999998</v>
      </c>
      <c r="C10" s="89">
        <v>43.258110000000002</v>
      </c>
      <c r="D10" s="89">
        <v>51.964599999999997</v>
      </c>
      <c r="E10" s="90" t="s">
        <v>125</v>
      </c>
    </row>
    <row r="11" spans="1:5" x14ac:dyDescent="0.35">
      <c r="A11" s="144" t="s">
        <v>503</v>
      </c>
      <c r="B11" s="145">
        <v>48.290370000000003</v>
      </c>
      <c r="C11" s="145">
        <v>43.367789999999999</v>
      </c>
      <c r="D11" s="145">
        <v>53.212949999999999</v>
      </c>
      <c r="E11" s="146" t="s">
        <v>125</v>
      </c>
    </row>
    <row r="12" spans="1:5" x14ac:dyDescent="0.35">
      <c r="A12" s="143" t="s">
        <v>132</v>
      </c>
      <c r="B12" s="89">
        <v>48.899740000000001</v>
      </c>
      <c r="C12" s="89">
        <v>43.8185</v>
      </c>
      <c r="D12" s="89">
        <v>53.980980000000002</v>
      </c>
      <c r="E12" s="90" t="s">
        <v>110</v>
      </c>
    </row>
    <row r="13" spans="1:5" x14ac:dyDescent="0.35">
      <c r="A13" s="142" t="s">
        <v>136</v>
      </c>
      <c r="B13" s="86">
        <v>55.793059999999997</v>
      </c>
      <c r="C13" s="86">
        <v>49.107700000000001</v>
      </c>
      <c r="D13" s="86">
        <v>62.478430000000003</v>
      </c>
      <c r="E13" s="87" t="s">
        <v>110</v>
      </c>
    </row>
    <row r="14" spans="1:5" x14ac:dyDescent="0.35">
      <c r="A14" s="143" t="s">
        <v>138</v>
      </c>
      <c r="B14" s="89">
        <v>62.790179999999999</v>
      </c>
      <c r="C14" s="89">
        <v>57.606879999999997</v>
      </c>
      <c r="D14" s="89">
        <v>67.973470000000006</v>
      </c>
      <c r="E14" s="90" t="s">
        <v>125</v>
      </c>
    </row>
    <row r="15" spans="1:5" x14ac:dyDescent="0.35">
      <c r="A15" s="142" t="s">
        <v>140</v>
      </c>
      <c r="B15" s="86">
        <v>53.917920000000002</v>
      </c>
      <c r="C15" s="86">
        <v>48.417290000000001</v>
      </c>
      <c r="D15" s="86">
        <v>59.41854</v>
      </c>
      <c r="E15" s="87" t="s">
        <v>110</v>
      </c>
    </row>
    <row r="16" spans="1:5" x14ac:dyDescent="0.35">
      <c r="A16" s="143" t="s">
        <v>143</v>
      </c>
      <c r="B16" s="89">
        <v>49.387140000000002</v>
      </c>
      <c r="C16" s="89">
        <v>44.08634</v>
      </c>
      <c r="D16" s="89">
        <v>54.687950000000001</v>
      </c>
      <c r="E16" s="90" t="s">
        <v>110</v>
      </c>
    </row>
    <row r="17" spans="1:5" x14ac:dyDescent="0.35">
      <c r="A17" s="142" t="s">
        <v>504</v>
      </c>
      <c r="B17" s="86">
        <v>48.606850000000001</v>
      </c>
      <c r="C17" s="86">
        <v>43.139870000000002</v>
      </c>
      <c r="D17" s="86">
        <v>54.073839999999997</v>
      </c>
      <c r="E17" s="87" t="s">
        <v>110</v>
      </c>
    </row>
    <row r="18" spans="1:5" x14ac:dyDescent="0.35">
      <c r="A18" s="143" t="s">
        <v>148</v>
      </c>
      <c r="B18" s="89">
        <v>54.479349999999997</v>
      </c>
      <c r="C18" s="89">
        <v>49.092019999999998</v>
      </c>
      <c r="D18" s="89">
        <v>59.866680000000002</v>
      </c>
      <c r="E18" s="90" t="s">
        <v>110</v>
      </c>
    </row>
    <row r="19" spans="1:5" x14ac:dyDescent="0.35">
      <c r="A19" s="144" t="s">
        <v>151</v>
      </c>
      <c r="B19" s="145">
        <v>48.8491</v>
      </c>
      <c r="C19" s="145">
        <v>41.897399999999998</v>
      </c>
      <c r="D19" s="145">
        <v>55.800809999999998</v>
      </c>
      <c r="E19" s="146" t="s">
        <v>110</v>
      </c>
    </row>
    <row r="20" spans="1:5" x14ac:dyDescent="0.35">
      <c r="A20" s="143" t="s">
        <v>153</v>
      </c>
      <c r="B20" s="89">
        <v>55.025889999999997</v>
      </c>
      <c r="C20" s="89">
        <v>50.140540000000001</v>
      </c>
      <c r="D20" s="89">
        <v>59.911239999999999</v>
      </c>
      <c r="E20" s="90" t="s">
        <v>110</v>
      </c>
    </row>
    <row r="21" spans="1:5" x14ac:dyDescent="0.35">
      <c r="A21" s="142" t="s">
        <v>156</v>
      </c>
      <c r="B21" s="86">
        <v>53.094799999999999</v>
      </c>
      <c r="C21" s="86">
        <v>47.1633</v>
      </c>
      <c r="D21" s="86">
        <v>59.026299999999999</v>
      </c>
      <c r="E21" s="87" t="s">
        <v>110</v>
      </c>
    </row>
    <row r="22" spans="1:5" x14ac:dyDescent="0.35">
      <c r="A22" s="143" t="s">
        <v>158</v>
      </c>
      <c r="B22" s="89">
        <v>55.310510000000001</v>
      </c>
      <c r="C22" s="89">
        <v>49.317549999999997</v>
      </c>
      <c r="D22" s="89">
        <v>61.30348</v>
      </c>
      <c r="E22" s="90" t="s">
        <v>110</v>
      </c>
    </row>
    <row r="23" spans="1:5" x14ac:dyDescent="0.35">
      <c r="A23" s="142" t="s">
        <v>159</v>
      </c>
      <c r="B23" s="86">
        <v>53.7883</v>
      </c>
      <c r="C23" s="86">
        <v>45.412759999999999</v>
      </c>
      <c r="D23" s="86">
        <v>62.16384</v>
      </c>
      <c r="E23" s="87" t="s">
        <v>110</v>
      </c>
    </row>
    <row r="24" spans="1:5" x14ac:dyDescent="0.35">
      <c r="A24" s="143" t="s">
        <v>162</v>
      </c>
      <c r="B24" s="89">
        <v>52.045160000000003</v>
      </c>
      <c r="C24" s="89">
        <v>47.132660000000001</v>
      </c>
      <c r="D24" s="89">
        <v>56.957650000000001</v>
      </c>
      <c r="E24" s="90" t="s">
        <v>110</v>
      </c>
    </row>
    <row r="25" spans="1:5" x14ac:dyDescent="0.35">
      <c r="A25" s="142" t="s">
        <v>164</v>
      </c>
      <c r="B25" s="86">
        <v>59.512540000000001</v>
      </c>
      <c r="C25" s="86">
        <v>54.645969999999998</v>
      </c>
      <c r="D25" s="86">
        <v>64.379099999999994</v>
      </c>
      <c r="E25" s="87" t="s">
        <v>125</v>
      </c>
    </row>
    <row r="26" spans="1:5" x14ac:dyDescent="0.35">
      <c r="A26" s="143" t="s">
        <v>166</v>
      </c>
      <c r="B26" s="89">
        <v>54.040109999999999</v>
      </c>
      <c r="C26" s="89">
        <v>49.220910000000003</v>
      </c>
      <c r="D26" s="89">
        <v>58.859310000000001</v>
      </c>
      <c r="E26" s="90" t="s">
        <v>110</v>
      </c>
    </row>
    <row r="27" spans="1:5" x14ac:dyDescent="0.35">
      <c r="A27" s="144" t="s">
        <v>505</v>
      </c>
      <c r="B27" s="145">
        <v>56.772329999999997</v>
      </c>
      <c r="C27" s="145">
        <v>49.598280000000003</v>
      </c>
      <c r="D27" s="145">
        <v>63.946390000000001</v>
      </c>
      <c r="E27" s="146" t="s">
        <v>110</v>
      </c>
    </row>
    <row r="28" spans="1:5" x14ac:dyDescent="0.35">
      <c r="A28" s="143" t="s">
        <v>506</v>
      </c>
      <c r="B28" s="89">
        <v>52.057369999999999</v>
      </c>
      <c r="C28" s="89">
        <v>44.57893</v>
      </c>
      <c r="D28" s="89">
        <v>59.535809999999998</v>
      </c>
      <c r="E28" s="90" t="s">
        <v>110</v>
      </c>
    </row>
    <row r="29" spans="1:5" x14ac:dyDescent="0.35">
      <c r="A29" s="142" t="s">
        <v>171</v>
      </c>
      <c r="B29" s="86">
        <v>46.864780000000003</v>
      </c>
      <c r="C29" s="86">
        <v>40.492420000000003</v>
      </c>
      <c r="D29" s="86">
        <v>53.237139999999997</v>
      </c>
      <c r="E29" s="87" t="s">
        <v>125</v>
      </c>
    </row>
    <row r="30" spans="1:5" x14ac:dyDescent="0.35">
      <c r="A30" s="143" t="s">
        <v>173</v>
      </c>
      <c r="B30" s="89">
        <v>54.870440000000002</v>
      </c>
      <c r="C30" s="89">
        <v>49.800710000000002</v>
      </c>
      <c r="D30" s="89">
        <v>59.940179999999998</v>
      </c>
      <c r="E30" s="90" t="s">
        <v>110</v>
      </c>
    </row>
    <row r="31" spans="1:5" x14ac:dyDescent="0.35">
      <c r="A31" s="142" t="s">
        <v>174</v>
      </c>
      <c r="B31" s="86">
        <v>47.1374</v>
      </c>
      <c r="C31" s="86">
        <v>43.400599999999997</v>
      </c>
      <c r="D31" s="86">
        <v>50.874189999999999</v>
      </c>
      <c r="E31" s="87" t="s">
        <v>125</v>
      </c>
    </row>
    <row r="32" spans="1:5" x14ac:dyDescent="0.35">
      <c r="A32" s="143" t="s">
        <v>176</v>
      </c>
      <c r="B32" s="89">
        <v>53.160449999999997</v>
      </c>
      <c r="C32" s="89">
        <v>48.024810000000002</v>
      </c>
      <c r="D32" s="89">
        <v>58.296080000000003</v>
      </c>
      <c r="E32" s="90" t="s">
        <v>110</v>
      </c>
    </row>
    <row r="33" spans="1:5" x14ac:dyDescent="0.35">
      <c r="A33" s="142" t="s">
        <v>507</v>
      </c>
      <c r="B33" s="86">
        <v>53.790379999999999</v>
      </c>
      <c r="C33" s="86">
        <v>49.883360000000003</v>
      </c>
      <c r="D33" s="86">
        <v>57.697400000000002</v>
      </c>
      <c r="E33" s="87" t="s">
        <v>110</v>
      </c>
    </row>
    <row r="34" spans="1:5" x14ac:dyDescent="0.35">
      <c r="A34" s="143" t="s">
        <v>181</v>
      </c>
      <c r="B34" s="89">
        <v>48.17304</v>
      </c>
      <c r="C34" s="89">
        <v>42.543219999999998</v>
      </c>
      <c r="D34" s="89">
        <v>53.802849999999999</v>
      </c>
      <c r="E34" s="90" t="s">
        <v>125</v>
      </c>
    </row>
    <row r="35" spans="1:5" x14ac:dyDescent="0.35">
      <c r="A35" s="144" t="s">
        <v>182</v>
      </c>
      <c r="B35" s="145">
        <v>51.499540000000003</v>
      </c>
      <c r="C35" s="145">
        <v>46.239359999999998</v>
      </c>
      <c r="D35" s="145">
        <v>56.759709999999998</v>
      </c>
      <c r="E35" s="146" t="s">
        <v>110</v>
      </c>
    </row>
    <row r="36" spans="1:5" x14ac:dyDescent="0.35">
      <c r="A36" s="143" t="s">
        <v>183</v>
      </c>
      <c r="B36" s="89">
        <v>50.109929999999999</v>
      </c>
      <c r="C36" s="89">
        <v>40.216900000000003</v>
      </c>
      <c r="D36" s="89">
        <v>60.002969999999998</v>
      </c>
      <c r="E36" s="90" t="s">
        <v>110</v>
      </c>
    </row>
    <row r="37" spans="1:5" x14ac:dyDescent="0.35">
      <c r="A37" s="142" t="s">
        <v>185</v>
      </c>
      <c r="B37" s="86">
        <v>53.50835</v>
      </c>
      <c r="C37" s="86">
        <v>50.071869999999997</v>
      </c>
      <c r="D37" s="86">
        <v>56.94482</v>
      </c>
      <c r="E37" s="87" t="s">
        <v>110</v>
      </c>
    </row>
    <row r="38" spans="1:5" x14ac:dyDescent="0.35">
      <c r="A38" s="143" t="s">
        <v>186</v>
      </c>
      <c r="B38" s="89">
        <v>56.494480000000003</v>
      </c>
      <c r="C38" s="89">
        <v>51.885579999999997</v>
      </c>
      <c r="D38" s="89">
        <v>61.103380000000001</v>
      </c>
      <c r="E38" s="90" t="s">
        <v>110</v>
      </c>
    </row>
    <row r="39" spans="1:5" x14ac:dyDescent="0.35">
      <c r="A39" s="142" t="s">
        <v>187</v>
      </c>
      <c r="B39" s="86">
        <v>51.670819999999999</v>
      </c>
      <c r="C39" s="86">
        <v>45.81015</v>
      </c>
      <c r="D39" s="86">
        <v>57.531489999999998</v>
      </c>
      <c r="E39" s="87" t="s">
        <v>110</v>
      </c>
    </row>
    <row r="40" spans="1:5" x14ac:dyDescent="0.35">
      <c r="A40" s="207" t="s">
        <v>188</v>
      </c>
      <c r="B40" s="128">
        <v>56.573250000000002</v>
      </c>
      <c r="C40" s="128">
        <v>51.865850000000002</v>
      </c>
      <c r="D40" s="128">
        <v>61.280639999999998</v>
      </c>
      <c r="E40" s="207" t="s">
        <v>110</v>
      </c>
    </row>
    <row r="42" spans="1:5" x14ac:dyDescent="0.35">
      <c r="A42" t="s">
        <v>230</v>
      </c>
      <c r="B42" t="s">
        <v>296</v>
      </c>
    </row>
    <row r="43" spans="1:5" x14ac:dyDescent="0.35">
      <c r="A43" t="s">
        <v>194</v>
      </c>
      <c r="B43" t="s">
        <v>232</v>
      </c>
    </row>
    <row r="44" spans="1:5" x14ac:dyDescent="0.35">
      <c r="A44" t="s">
        <v>196</v>
      </c>
      <c r="B44" t="s">
        <v>297</v>
      </c>
    </row>
    <row r="45" spans="1:5" x14ac:dyDescent="0.35">
      <c r="B45" t="s">
        <v>508</v>
      </c>
    </row>
    <row r="46" spans="1:5" x14ac:dyDescent="0.35">
      <c r="B46" t="s">
        <v>509</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1"/>
  <sheetViews>
    <sheetView showGridLines="0" zoomScale="75" zoomScaleNormal="75" workbookViewId="0"/>
  </sheetViews>
  <sheetFormatPr defaultColWidth="8.7265625" defaultRowHeight="14.5" x14ac:dyDescent="0.35"/>
  <cols>
    <col min="1" max="1" width="23.26953125" customWidth="1"/>
    <col min="2" max="2" width="26.81640625" customWidth="1"/>
    <col min="3" max="3" width="9.26953125" customWidth="1"/>
    <col min="4" max="5" width="17" customWidth="1"/>
    <col min="6" max="6" width="11.26953125" style="14" customWidth="1"/>
  </cols>
  <sheetData>
    <row r="1" spans="1:6" x14ac:dyDescent="0.35">
      <c r="A1" s="38" t="s">
        <v>510</v>
      </c>
    </row>
    <row r="2" spans="1:6" x14ac:dyDescent="0.35">
      <c r="A2" s="39" t="s">
        <v>511</v>
      </c>
    </row>
    <row r="4" spans="1:6" s="8" customFormat="1" ht="46.5" customHeight="1" x14ac:dyDescent="0.35">
      <c r="A4" s="53" t="s">
        <v>206</v>
      </c>
      <c r="B4" s="54" t="s">
        <v>207</v>
      </c>
      <c r="C4" s="54" t="s">
        <v>265</v>
      </c>
      <c r="D4" s="53" t="s">
        <v>266</v>
      </c>
      <c r="E4" s="53" t="s">
        <v>267</v>
      </c>
      <c r="F4" s="55" t="s">
        <v>268</v>
      </c>
    </row>
    <row r="5" spans="1:6" x14ac:dyDescent="0.35">
      <c r="A5" s="56" t="s">
        <v>107</v>
      </c>
      <c r="B5" s="56" t="s">
        <v>107</v>
      </c>
      <c r="C5" s="57">
        <v>31.074960000000001</v>
      </c>
      <c r="D5" s="52">
        <v>30.38907</v>
      </c>
      <c r="E5" s="52">
        <v>31.760850000000001</v>
      </c>
      <c r="F5" s="58" t="s">
        <v>9</v>
      </c>
    </row>
    <row r="6" spans="1:6" x14ac:dyDescent="0.35">
      <c r="A6" s="59" t="s">
        <v>219</v>
      </c>
      <c r="B6" s="59" t="s">
        <v>220</v>
      </c>
      <c r="C6" s="60">
        <v>37.697130000000001</v>
      </c>
      <c r="D6" s="61">
        <v>36.705750000000002</v>
      </c>
      <c r="E6" s="61">
        <v>38.688499999999998</v>
      </c>
      <c r="F6" s="62" t="s">
        <v>108</v>
      </c>
    </row>
    <row r="7" spans="1:6" x14ac:dyDescent="0.35">
      <c r="A7" s="56" t="s">
        <v>219</v>
      </c>
      <c r="B7" s="56" t="s">
        <v>221</v>
      </c>
      <c r="C7" s="57">
        <v>24.766629999999999</v>
      </c>
      <c r="D7" s="52">
        <v>23.863910000000001</v>
      </c>
      <c r="E7" s="52">
        <v>25.669350000000001</v>
      </c>
      <c r="F7" s="58" t="s">
        <v>125</v>
      </c>
    </row>
    <row r="8" spans="1:6" x14ac:dyDescent="0.35">
      <c r="A8" s="59" t="s">
        <v>269</v>
      </c>
      <c r="B8" s="59" t="s">
        <v>270</v>
      </c>
      <c r="C8" s="60">
        <v>18.662400000000002</v>
      </c>
      <c r="D8" s="61">
        <v>17.410450000000001</v>
      </c>
      <c r="E8" s="61">
        <v>19.914349999999999</v>
      </c>
      <c r="F8" s="62" t="s">
        <v>125</v>
      </c>
    </row>
    <row r="9" spans="1:6" x14ac:dyDescent="0.35">
      <c r="A9" s="56" t="s">
        <v>269</v>
      </c>
      <c r="B9" s="56" t="s">
        <v>271</v>
      </c>
      <c r="C9" s="57">
        <v>24.570039999999999</v>
      </c>
      <c r="D9" s="52">
        <v>23.222020000000001</v>
      </c>
      <c r="E9" s="52">
        <v>25.91807</v>
      </c>
      <c r="F9" s="58" t="s">
        <v>125</v>
      </c>
    </row>
    <row r="10" spans="1:6" x14ac:dyDescent="0.35">
      <c r="A10" s="59" t="s">
        <v>269</v>
      </c>
      <c r="B10" s="59" t="s">
        <v>272</v>
      </c>
      <c r="C10" s="60">
        <v>30.735099999999999</v>
      </c>
      <c r="D10" s="61">
        <v>29.251159999999999</v>
      </c>
      <c r="E10" s="61">
        <v>32.21904</v>
      </c>
      <c r="F10" s="62" t="s">
        <v>125</v>
      </c>
    </row>
    <row r="11" spans="1:6" x14ac:dyDescent="0.35">
      <c r="A11" s="56" t="s">
        <v>269</v>
      </c>
      <c r="B11" s="56" t="s">
        <v>273</v>
      </c>
      <c r="C11" s="57">
        <v>35.503250000000001</v>
      </c>
      <c r="D11" s="52">
        <v>33.927610000000001</v>
      </c>
      <c r="E11" s="52">
        <v>37.078890000000001</v>
      </c>
      <c r="F11" s="58" t="s">
        <v>125</v>
      </c>
    </row>
    <row r="12" spans="1:6" x14ac:dyDescent="0.35">
      <c r="A12" s="63" t="s">
        <v>269</v>
      </c>
      <c r="B12" s="63" t="s">
        <v>274</v>
      </c>
      <c r="C12" s="64">
        <v>44.406460000000003</v>
      </c>
      <c r="D12" s="50">
        <v>42.834420000000001</v>
      </c>
      <c r="E12" s="50">
        <v>45.978499999999997</v>
      </c>
      <c r="F12" s="45" t="s">
        <v>108</v>
      </c>
    </row>
    <row r="13" spans="1:6" x14ac:dyDescent="0.35">
      <c r="A13" s="127" t="s">
        <v>275</v>
      </c>
      <c r="B13" s="127" t="s">
        <v>276</v>
      </c>
      <c r="C13" s="130">
        <v>38.870919999999998</v>
      </c>
      <c r="D13" s="131">
        <v>38.017699999999998</v>
      </c>
      <c r="E13" s="131">
        <v>39.724150000000002</v>
      </c>
      <c r="F13" s="132" t="s">
        <v>108</v>
      </c>
    </row>
    <row r="14" spans="1:6" x14ac:dyDescent="0.35">
      <c r="A14" s="129" t="s">
        <v>275</v>
      </c>
      <c r="B14" s="129" t="s">
        <v>277</v>
      </c>
      <c r="C14" s="76">
        <v>11.6576</v>
      </c>
      <c r="D14" s="128">
        <v>9.5148119999999992</v>
      </c>
      <c r="E14" s="128">
        <v>13.80039</v>
      </c>
      <c r="F14" s="45" t="s">
        <v>125</v>
      </c>
    </row>
    <row r="15" spans="1:6" x14ac:dyDescent="0.35">
      <c r="A15" s="127" t="s">
        <v>275</v>
      </c>
      <c r="B15" s="127" t="s">
        <v>278</v>
      </c>
      <c r="C15" s="130">
        <v>12.803140000000001</v>
      </c>
      <c r="D15" s="131">
        <v>10.37036</v>
      </c>
      <c r="E15" s="131">
        <v>15.23592</v>
      </c>
      <c r="F15" s="132" t="s">
        <v>125</v>
      </c>
    </row>
    <row r="16" spans="1:6" x14ac:dyDescent="0.35">
      <c r="A16" s="129" t="s">
        <v>275</v>
      </c>
      <c r="B16" s="129" t="s">
        <v>279</v>
      </c>
      <c r="C16" s="76">
        <v>13.091430000000001</v>
      </c>
      <c r="D16" s="128">
        <v>10.2674</v>
      </c>
      <c r="E16" s="128">
        <v>15.915459999999999</v>
      </c>
      <c r="F16" s="45" t="s">
        <v>125</v>
      </c>
    </row>
    <row r="17" spans="1:6" x14ac:dyDescent="0.35">
      <c r="A17" s="127" t="s">
        <v>275</v>
      </c>
      <c r="B17" s="127" t="s">
        <v>280</v>
      </c>
      <c r="C17" s="130">
        <v>10.68239</v>
      </c>
      <c r="D17" s="131">
        <v>7.672879</v>
      </c>
      <c r="E17" s="131">
        <v>13.6919</v>
      </c>
      <c r="F17" s="132" t="s">
        <v>125</v>
      </c>
    </row>
    <row r="18" spans="1:6" x14ac:dyDescent="0.35">
      <c r="A18" s="129" t="s">
        <v>275</v>
      </c>
      <c r="B18" s="129" t="s">
        <v>282</v>
      </c>
      <c r="C18" s="76">
        <v>19.330649999999999</v>
      </c>
      <c r="D18" s="128">
        <v>14.30457</v>
      </c>
      <c r="E18" s="128">
        <v>24.356729999999999</v>
      </c>
      <c r="F18" s="45" t="s">
        <v>125</v>
      </c>
    </row>
    <row r="19" spans="1:6" x14ac:dyDescent="0.35">
      <c r="A19" s="127" t="s">
        <v>275</v>
      </c>
      <c r="B19" s="127" t="s">
        <v>284</v>
      </c>
      <c r="C19" s="130">
        <v>10.18469</v>
      </c>
      <c r="D19" s="131">
        <v>7.2621900000000004</v>
      </c>
      <c r="E19" s="131">
        <v>13.107189999999999</v>
      </c>
      <c r="F19" s="132" t="s">
        <v>125</v>
      </c>
    </row>
    <row r="20" spans="1:6" x14ac:dyDescent="0.35">
      <c r="A20" s="129" t="s">
        <v>275</v>
      </c>
      <c r="B20" s="129" t="s">
        <v>285</v>
      </c>
      <c r="C20" s="76">
        <v>22.552879999999998</v>
      </c>
      <c r="D20" s="128">
        <v>16.63663</v>
      </c>
      <c r="E20" s="128">
        <v>28.46913</v>
      </c>
      <c r="F20" s="45" t="s">
        <v>125</v>
      </c>
    </row>
    <row r="21" spans="1:6" x14ac:dyDescent="0.35">
      <c r="A21" s="127" t="s">
        <v>275</v>
      </c>
      <c r="B21" s="127" t="s">
        <v>287</v>
      </c>
      <c r="C21" s="130">
        <v>21.6526</v>
      </c>
      <c r="D21" s="131">
        <v>16.958089999999999</v>
      </c>
      <c r="E21" s="131">
        <v>26.34712</v>
      </c>
      <c r="F21" s="132" t="s">
        <v>125</v>
      </c>
    </row>
    <row r="22" spans="1:6" x14ac:dyDescent="0.35">
      <c r="A22" s="129" t="s">
        <v>289</v>
      </c>
      <c r="B22" s="138" t="s">
        <v>290</v>
      </c>
      <c r="C22" s="76">
        <v>11.25869</v>
      </c>
      <c r="D22" s="128">
        <v>8.6029260000000001</v>
      </c>
      <c r="E22" s="128">
        <v>13.91446</v>
      </c>
      <c r="F22" s="45" t="s">
        <v>125</v>
      </c>
    </row>
    <row r="23" spans="1:6" x14ac:dyDescent="0.35">
      <c r="A23" s="127" t="s">
        <v>289</v>
      </c>
      <c r="B23" s="134" t="s">
        <v>291</v>
      </c>
      <c r="C23" s="130">
        <v>20.96593</v>
      </c>
      <c r="D23" s="131">
        <v>19.448910000000001</v>
      </c>
      <c r="E23" s="131">
        <v>22.482949999999999</v>
      </c>
      <c r="F23" s="132" t="s">
        <v>125</v>
      </c>
    </row>
    <row r="24" spans="1:6" x14ac:dyDescent="0.35">
      <c r="A24" s="129" t="s">
        <v>289</v>
      </c>
      <c r="B24" s="129" t="s">
        <v>292</v>
      </c>
      <c r="C24" s="76">
        <v>38.475529999999999</v>
      </c>
      <c r="D24" s="128">
        <v>37.60407</v>
      </c>
      <c r="E24" s="128">
        <v>39.346989999999998</v>
      </c>
      <c r="F24" s="45" t="s">
        <v>108</v>
      </c>
    </row>
    <row r="25" spans="1:6" x14ac:dyDescent="0.35">
      <c r="A25" s="127" t="s">
        <v>293</v>
      </c>
      <c r="B25" s="127" t="s">
        <v>294</v>
      </c>
      <c r="C25" s="130">
        <v>30.508130000000001</v>
      </c>
      <c r="D25" s="131">
        <v>29.774899999999999</v>
      </c>
      <c r="E25" s="131">
        <v>31.24136</v>
      </c>
      <c r="F25" s="132" t="s">
        <v>108</v>
      </c>
    </row>
    <row r="26" spans="1:6" x14ac:dyDescent="0.35">
      <c r="A26" s="129" t="s">
        <v>293</v>
      </c>
      <c r="B26" s="129" t="s">
        <v>295</v>
      </c>
      <c r="C26" s="76">
        <v>37.12406</v>
      </c>
      <c r="D26" s="128">
        <v>35.503950000000003</v>
      </c>
      <c r="E26" s="128">
        <v>38.744169999999997</v>
      </c>
      <c r="F26" s="45" t="s">
        <v>125</v>
      </c>
    </row>
    <row r="27" spans="1:6" x14ac:dyDescent="0.35">
      <c r="F27"/>
    </row>
    <row r="28" spans="1:6" x14ac:dyDescent="0.35">
      <c r="A28" s="6" t="s">
        <v>230</v>
      </c>
      <c r="B28" s="3" t="s">
        <v>296</v>
      </c>
      <c r="F28"/>
    </row>
    <row r="29" spans="1:6" x14ac:dyDescent="0.35">
      <c r="A29" s="6" t="s">
        <v>194</v>
      </c>
      <c r="B29" s="3" t="s">
        <v>232</v>
      </c>
      <c r="F29"/>
    </row>
    <row r="30" spans="1:6" x14ac:dyDescent="0.35">
      <c r="A30" s="6" t="s">
        <v>196</v>
      </c>
      <c r="B30" s="3" t="s">
        <v>297</v>
      </c>
      <c r="F30"/>
    </row>
    <row r="31" spans="1:6" x14ac:dyDescent="0.35">
      <c r="B31" s="8" t="s">
        <v>298</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3"/>
  <sheetViews>
    <sheetView showGridLines="0" zoomScale="75" zoomScaleNormal="75" workbookViewId="0"/>
  </sheetViews>
  <sheetFormatPr defaultRowHeight="14.5" x14ac:dyDescent="0.35"/>
  <cols>
    <col min="1" max="1" width="15.453125" customWidth="1"/>
    <col min="2" max="3" width="21.7265625" customWidth="1"/>
    <col min="4" max="4" width="23.7265625" customWidth="1"/>
    <col min="5" max="6" width="19.7265625" customWidth="1"/>
    <col min="7" max="7" width="17.26953125" customWidth="1"/>
    <col min="8" max="8" width="17" customWidth="1"/>
    <col min="9" max="10" width="13.54296875" bestFit="1" customWidth="1"/>
    <col min="11" max="11" width="16.26953125" bestFit="1" customWidth="1"/>
    <col min="12" max="12" width="15.26953125" customWidth="1"/>
  </cols>
  <sheetData>
    <row r="1" spans="1:7" x14ac:dyDescent="0.35">
      <c r="A1" s="40" t="s">
        <v>512</v>
      </c>
    </row>
    <row r="2" spans="1:7" x14ac:dyDescent="0.35">
      <c r="A2" s="40" t="s">
        <v>513</v>
      </c>
    </row>
    <row r="4" spans="1:7" ht="44.5" customHeight="1" x14ac:dyDescent="0.35">
      <c r="A4" s="66" t="s">
        <v>514</v>
      </c>
      <c r="B4" s="91" t="s">
        <v>515</v>
      </c>
      <c r="C4" s="91" t="s">
        <v>516</v>
      </c>
      <c r="D4" s="91" t="s">
        <v>517</v>
      </c>
      <c r="E4" s="91" t="s">
        <v>518</v>
      </c>
      <c r="F4" s="91" t="s">
        <v>519</v>
      </c>
      <c r="G4" s="92" t="s">
        <v>520</v>
      </c>
    </row>
    <row r="5" spans="1:7" x14ac:dyDescent="0.35">
      <c r="A5" s="93">
        <v>2013</v>
      </c>
      <c r="B5" s="377">
        <v>1.39</v>
      </c>
      <c r="C5" s="377">
        <v>0.93</v>
      </c>
      <c r="D5" s="377">
        <v>1.1200000000000001</v>
      </c>
      <c r="E5" s="377">
        <v>1.25</v>
      </c>
      <c r="F5" s="94">
        <v>1.2</v>
      </c>
      <c r="G5" s="95">
        <v>1.57</v>
      </c>
    </row>
    <row r="6" spans="1:7" x14ac:dyDescent="0.35">
      <c r="A6" s="96">
        <v>2014</v>
      </c>
      <c r="B6" s="378">
        <v>1.42</v>
      </c>
      <c r="C6" s="378">
        <v>0.94</v>
      </c>
      <c r="D6" s="378">
        <v>1.1299999999999999</v>
      </c>
      <c r="E6" s="378">
        <v>1.27</v>
      </c>
      <c r="F6" s="97">
        <v>1.23</v>
      </c>
      <c r="G6" s="98">
        <v>1.59</v>
      </c>
    </row>
    <row r="7" spans="1:7" x14ac:dyDescent="0.35">
      <c r="A7" s="93">
        <v>2015</v>
      </c>
      <c r="B7" s="377">
        <v>1.44</v>
      </c>
      <c r="C7" s="377">
        <v>0.95</v>
      </c>
      <c r="D7" s="377">
        <v>1.1399999999999999</v>
      </c>
      <c r="E7" s="377">
        <v>1.29</v>
      </c>
      <c r="F7" s="94">
        <v>1.23</v>
      </c>
      <c r="G7" s="95">
        <v>1.61</v>
      </c>
    </row>
    <row r="8" spans="1:7" x14ac:dyDescent="0.35">
      <c r="A8" s="96">
        <v>2016</v>
      </c>
      <c r="B8" s="378">
        <v>1.46</v>
      </c>
      <c r="C8" s="378">
        <v>0.96</v>
      </c>
      <c r="D8" s="378">
        <v>1.1499999999999999</v>
      </c>
      <c r="E8" s="378">
        <v>1.31</v>
      </c>
      <c r="F8" s="97">
        <v>1.26</v>
      </c>
      <c r="G8" s="98">
        <v>1.64</v>
      </c>
    </row>
    <row r="9" spans="1:7" x14ac:dyDescent="0.35">
      <c r="A9" s="93">
        <v>2017</v>
      </c>
      <c r="B9" s="377">
        <v>1.49</v>
      </c>
      <c r="C9" s="377">
        <v>1.17</v>
      </c>
      <c r="D9" s="377">
        <v>1.17</v>
      </c>
      <c r="E9" s="377">
        <v>1.33</v>
      </c>
      <c r="F9" s="94">
        <v>1.29</v>
      </c>
      <c r="G9" s="95">
        <v>1.67</v>
      </c>
    </row>
    <row r="10" spans="1:7" x14ac:dyDescent="0.35">
      <c r="A10" s="96">
        <v>2018</v>
      </c>
      <c r="B10" s="378">
        <v>1.52</v>
      </c>
      <c r="C10" s="378">
        <v>1.32</v>
      </c>
      <c r="D10" s="378">
        <v>1.32</v>
      </c>
      <c r="E10" s="378">
        <v>1.35</v>
      </c>
      <c r="F10" s="97">
        <v>1.29</v>
      </c>
      <c r="G10" s="98">
        <v>1.7</v>
      </c>
    </row>
    <row r="11" spans="1:7" x14ac:dyDescent="0.35">
      <c r="A11" s="99">
        <v>2019</v>
      </c>
      <c r="B11" s="379">
        <v>1.55</v>
      </c>
      <c r="C11" s="379">
        <v>1.45</v>
      </c>
      <c r="D11" s="379">
        <v>1.45</v>
      </c>
      <c r="E11" s="379">
        <v>1.06</v>
      </c>
      <c r="F11" s="272">
        <v>1.29</v>
      </c>
      <c r="G11" s="273">
        <v>1.75</v>
      </c>
    </row>
    <row r="12" spans="1:7" x14ac:dyDescent="0.35">
      <c r="A12" s="96">
        <v>2020</v>
      </c>
      <c r="B12" s="380">
        <v>1.58</v>
      </c>
      <c r="C12" s="380">
        <v>1.48</v>
      </c>
      <c r="D12" s="380">
        <v>1.48</v>
      </c>
      <c r="E12" s="380">
        <v>1.06</v>
      </c>
      <c r="F12" s="380">
        <v>1.29</v>
      </c>
      <c r="G12" s="381">
        <v>1.76</v>
      </c>
    </row>
    <row r="13" spans="1:7" x14ac:dyDescent="0.35">
      <c r="A13" s="93">
        <v>2021</v>
      </c>
      <c r="B13" s="382">
        <v>1.6</v>
      </c>
      <c r="C13" s="382">
        <v>1.51</v>
      </c>
      <c r="D13" s="382">
        <v>1.51</v>
      </c>
      <c r="E13" s="382">
        <v>1.06</v>
      </c>
      <c r="F13" s="382">
        <v>1.29</v>
      </c>
      <c r="G13" s="383">
        <v>1.84</v>
      </c>
    </row>
    <row r="14" spans="1:7" x14ac:dyDescent="0.35">
      <c r="A14" s="215">
        <v>2022</v>
      </c>
      <c r="B14" s="381">
        <v>1.63</v>
      </c>
      <c r="C14" s="381">
        <v>1.54</v>
      </c>
      <c r="D14" s="381">
        <v>1.54</v>
      </c>
      <c r="E14" s="381">
        <v>1.06</v>
      </c>
      <c r="F14" s="381">
        <v>1.29</v>
      </c>
      <c r="G14" s="384">
        <v>1.97</v>
      </c>
    </row>
    <row r="15" spans="1:7" x14ac:dyDescent="0.35">
      <c r="D15" s="30"/>
      <c r="E15" s="30"/>
      <c r="F15" s="30"/>
    </row>
    <row r="16" spans="1:7" x14ac:dyDescent="0.35">
      <c r="A16" t="s">
        <v>191</v>
      </c>
      <c r="B16" t="s">
        <v>521</v>
      </c>
    </row>
    <row r="17" spans="1:6" x14ac:dyDescent="0.35">
      <c r="A17" t="s">
        <v>194</v>
      </c>
      <c r="B17" s="3" t="s">
        <v>232</v>
      </c>
    </row>
    <row r="18" spans="1:6" x14ac:dyDescent="0.35">
      <c r="A18" t="s">
        <v>196</v>
      </c>
      <c r="B18" t="s">
        <v>522</v>
      </c>
      <c r="D18" s="37"/>
      <c r="E18" s="37"/>
      <c r="F18" s="37"/>
    </row>
    <row r="19" spans="1:6" x14ac:dyDescent="0.35">
      <c r="B19" t="s">
        <v>523</v>
      </c>
      <c r="D19" s="37"/>
      <c r="E19" s="37"/>
      <c r="F19" s="37"/>
    </row>
    <row r="20" spans="1:6" x14ac:dyDescent="0.35">
      <c r="B20" t="s">
        <v>524</v>
      </c>
      <c r="D20" s="37"/>
      <c r="E20" s="37"/>
      <c r="F20" s="37"/>
    </row>
    <row r="21" spans="1:6" x14ac:dyDescent="0.35">
      <c r="B21" t="s">
        <v>525</v>
      </c>
      <c r="D21" s="37"/>
      <c r="E21" s="37"/>
      <c r="F21" s="37"/>
    </row>
    <row r="22" spans="1:6" x14ac:dyDescent="0.35">
      <c r="D22" s="37"/>
      <c r="E22" s="37"/>
      <c r="F22" s="37"/>
    </row>
    <row r="23" spans="1:6" x14ac:dyDescent="0.35">
      <c r="D23" s="37"/>
      <c r="E23" s="37"/>
      <c r="F23" s="37"/>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4"/>
  <sheetViews>
    <sheetView showGridLines="0" zoomScale="75" zoomScaleNormal="75" workbookViewId="0"/>
  </sheetViews>
  <sheetFormatPr defaultRowHeight="14.5" x14ac:dyDescent="0.35"/>
  <cols>
    <col min="1" max="1" width="38.7265625" customWidth="1"/>
  </cols>
  <sheetData>
    <row r="1" spans="1:2" x14ac:dyDescent="0.35">
      <c r="A1" s="40" t="s">
        <v>526</v>
      </c>
    </row>
    <row r="2" spans="1:2" x14ac:dyDescent="0.35">
      <c r="A2" s="40" t="s">
        <v>527</v>
      </c>
    </row>
    <row r="4" spans="1:2" x14ac:dyDescent="0.35">
      <c r="A4" s="44" t="s">
        <v>90</v>
      </c>
      <c r="B4" s="44" t="s">
        <v>265</v>
      </c>
    </row>
    <row r="5" spans="1:2" x14ac:dyDescent="0.35">
      <c r="A5" s="165" t="s">
        <v>107</v>
      </c>
      <c r="B5" s="42">
        <v>74.664679582712367</v>
      </c>
    </row>
    <row r="6" spans="1:2" x14ac:dyDescent="0.35">
      <c r="A6" s="166" t="s">
        <v>109</v>
      </c>
      <c r="B6" s="43">
        <v>60</v>
      </c>
    </row>
    <row r="7" spans="1:2" x14ac:dyDescent="0.35">
      <c r="A7" s="165" t="s">
        <v>502</v>
      </c>
      <c r="B7" s="42">
        <v>79.310344827586206</v>
      </c>
    </row>
    <row r="8" spans="1:2" x14ac:dyDescent="0.35">
      <c r="A8" s="166" t="s">
        <v>117</v>
      </c>
      <c r="B8" s="43">
        <v>72.41379310344827</v>
      </c>
    </row>
    <row r="9" spans="1:2" x14ac:dyDescent="0.35">
      <c r="A9" s="165" t="s">
        <v>120</v>
      </c>
      <c r="B9" s="42">
        <v>80.672268907563023</v>
      </c>
    </row>
    <row r="10" spans="1:2" x14ac:dyDescent="0.35">
      <c r="A10" s="166" t="s">
        <v>123</v>
      </c>
      <c r="B10" s="43">
        <v>62</v>
      </c>
    </row>
    <row r="11" spans="1:2" x14ac:dyDescent="0.35">
      <c r="A11" s="168" t="s">
        <v>503</v>
      </c>
      <c r="B11" s="169">
        <v>66.666666666666657</v>
      </c>
    </row>
    <row r="12" spans="1:2" x14ac:dyDescent="0.35">
      <c r="A12" s="166" t="s">
        <v>132</v>
      </c>
      <c r="B12" s="43">
        <v>75.675675675675677</v>
      </c>
    </row>
    <row r="13" spans="1:2" x14ac:dyDescent="0.35">
      <c r="A13" s="168" t="s">
        <v>136</v>
      </c>
      <c r="B13" s="169">
        <v>71.232876712328761</v>
      </c>
    </row>
    <row r="14" spans="1:2" x14ac:dyDescent="0.35">
      <c r="A14" s="166" t="s">
        <v>138</v>
      </c>
      <c r="B14" s="43">
        <v>81.632653061224488</v>
      </c>
    </row>
    <row r="15" spans="1:2" x14ac:dyDescent="0.35">
      <c r="A15" s="168" t="s">
        <v>140</v>
      </c>
      <c r="B15" s="169">
        <v>76.623376623376629</v>
      </c>
    </row>
    <row r="16" spans="1:2" x14ac:dyDescent="0.35">
      <c r="A16" s="166" t="s">
        <v>143</v>
      </c>
      <c r="B16" s="43">
        <v>74.137931034482762</v>
      </c>
    </row>
    <row r="17" spans="1:2" x14ac:dyDescent="0.35">
      <c r="A17" s="168" t="s">
        <v>145</v>
      </c>
      <c r="B17" s="169">
        <v>76.19047619047619</v>
      </c>
    </row>
    <row r="18" spans="1:2" x14ac:dyDescent="0.35">
      <c r="A18" s="166" t="s">
        <v>148</v>
      </c>
      <c r="B18" s="43">
        <v>72.549019607843135</v>
      </c>
    </row>
    <row r="19" spans="1:2" x14ac:dyDescent="0.35">
      <c r="A19" s="168" t="s">
        <v>151</v>
      </c>
      <c r="B19" s="169">
        <v>71.739130434782609</v>
      </c>
    </row>
    <row r="20" spans="1:2" x14ac:dyDescent="0.35">
      <c r="A20" s="166" t="s">
        <v>153</v>
      </c>
      <c r="B20" s="43">
        <v>66.071428571428569</v>
      </c>
    </row>
    <row r="21" spans="1:2" x14ac:dyDescent="0.35">
      <c r="A21" s="168" t="s">
        <v>156</v>
      </c>
      <c r="B21" s="169">
        <v>81.914893617021278</v>
      </c>
    </row>
    <row r="22" spans="1:2" x14ac:dyDescent="0.35">
      <c r="A22" s="166" t="s">
        <v>158</v>
      </c>
      <c r="B22" s="43">
        <v>83.050847457627114</v>
      </c>
    </row>
    <row r="23" spans="1:2" x14ac:dyDescent="0.35">
      <c r="A23" s="168" t="s">
        <v>159</v>
      </c>
      <c r="B23" s="169">
        <v>64</v>
      </c>
    </row>
    <row r="24" spans="1:2" x14ac:dyDescent="0.35">
      <c r="A24" s="166" t="s">
        <v>162</v>
      </c>
      <c r="B24" s="43">
        <v>46.153846153846153</v>
      </c>
    </row>
    <row r="25" spans="1:2" x14ac:dyDescent="0.35">
      <c r="A25" s="168" t="s">
        <v>164</v>
      </c>
      <c r="B25" s="169">
        <v>79.310344827586206</v>
      </c>
    </row>
    <row r="26" spans="1:2" x14ac:dyDescent="0.35">
      <c r="A26" s="166" t="s">
        <v>166</v>
      </c>
      <c r="B26" s="43">
        <v>77.777777777777786</v>
      </c>
    </row>
    <row r="27" spans="1:2" x14ac:dyDescent="0.35">
      <c r="A27" s="168" t="s">
        <v>506</v>
      </c>
      <c r="B27" s="169">
        <v>70.454545454545453</v>
      </c>
    </row>
    <row r="28" spans="1:2" x14ac:dyDescent="0.35">
      <c r="A28" s="166" t="s">
        <v>171</v>
      </c>
      <c r="B28" s="43">
        <v>62.068965517241381</v>
      </c>
    </row>
    <row r="29" spans="1:2" x14ac:dyDescent="0.35">
      <c r="A29" s="168" t="s">
        <v>173</v>
      </c>
      <c r="B29" s="169">
        <v>83</v>
      </c>
    </row>
    <row r="30" spans="1:2" x14ac:dyDescent="0.35">
      <c r="A30" s="166" t="s">
        <v>174</v>
      </c>
      <c r="B30" s="43">
        <v>70.270270270270274</v>
      </c>
    </row>
    <row r="31" spans="1:2" x14ac:dyDescent="0.35">
      <c r="A31" s="168" t="s">
        <v>176</v>
      </c>
      <c r="B31" s="169">
        <v>76.744186046511629</v>
      </c>
    </row>
    <row r="32" spans="1:2" x14ac:dyDescent="0.35">
      <c r="A32" s="166" t="s">
        <v>179</v>
      </c>
      <c r="B32" s="43">
        <v>75.510204081632651</v>
      </c>
    </row>
    <row r="33" spans="1:2" x14ac:dyDescent="0.35">
      <c r="A33" s="165" t="s">
        <v>181</v>
      </c>
      <c r="B33" s="42">
        <v>60.606060606060609</v>
      </c>
    </row>
    <row r="34" spans="1:2" x14ac:dyDescent="0.35">
      <c r="A34" s="166" t="s">
        <v>182</v>
      </c>
      <c r="B34" s="43">
        <v>64.102564102564102</v>
      </c>
    </row>
    <row r="35" spans="1:2" x14ac:dyDescent="0.35">
      <c r="A35" s="165" t="s">
        <v>183</v>
      </c>
      <c r="B35" s="42">
        <v>50</v>
      </c>
    </row>
    <row r="36" spans="1:2" x14ac:dyDescent="0.35">
      <c r="A36" s="166" t="s">
        <v>185</v>
      </c>
      <c r="B36" s="43">
        <v>72.404371584699462</v>
      </c>
    </row>
    <row r="37" spans="1:2" x14ac:dyDescent="0.35">
      <c r="A37" s="165" t="s">
        <v>186</v>
      </c>
      <c r="B37" s="42">
        <v>79.487179487179489</v>
      </c>
    </row>
    <row r="38" spans="1:2" x14ac:dyDescent="0.35">
      <c r="A38" s="166" t="s">
        <v>187</v>
      </c>
      <c r="B38" s="43">
        <v>81.818181818181827</v>
      </c>
    </row>
    <row r="39" spans="1:2" x14ac:dyDescent="0.35">
      <c r="A39" s="165" t="s">
        <v>188</v>
      </c>
      <c r="B39" s="42">
        <v>77.099236641221367</v>
      </c>
    </row>
    <row r="40" spans="1:2" x14ac:dyDescent="0.35">
      <c r="A40" s="167"/>
    </row>
    <row r="41" spans="1:2" x14ac:dyDescent="0.35">
      <c r="A41" t="s">
        <v>230</v>
      </c>
      <c r="B41" t="s">
        <v>528</v>
      </c>
    </row>
    <row r="42" spans="1:2" x14ac:dyDescent="0.35">
      <c r="A42" t="s">
        <v>194</v>
      </c>
      <c r="B42" t="s">
        <v>232</v>
      </c>
    </row>
    <row r="43" spans="1:2" x14ac:dyDescent="0.35">
      <c r="A43" t="s">
        <v>196</v>
      </c>
      <c r="B43" t="s">
        <v>529</v>
      </c>
    </row>
    <row r="44" spans="1:2" x14ac:dyDescent="0.35">
      <c r="B44" t="s">
        <v>530</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4"/>
  <sheetViews>
    <sheetView showGridLines="0" zoomScale="75" zoomScaleNormal="75" workbookViewId="0"/>
  </sheetViews>
  <sheetFormatPr defaultRowHeight="14.5" x14ac:dyDescent="0.35"/>
  <cols>
    <col min="1" max="1" width="38.7265625" customWidth="1"/>
    <col min="2" max="2" width="20.7265625" customWidth="1"/>
    <col min="3" max="4" width="20.81640625" customWidth="1"/>
  </cols>
  <sheetData>
    <row r="1" spans="1:4" x14ac:dyDescent="0.35">
      <c r="A1" s="40" t="s">
        <v>531</v>
      </c>
    </row>
    <row r="2" spans="1:4" x14ac:dyDescent="0.35">
      <c r="A2" s="40" t="s">
        <v>532</v>
      </c>
    </row>
    <row r="4" spans="1:4" ht="44.65" customHeight="1" x14ac:dyDescent="0.35">
      <c r="A4" s="54" t="s">
        <v>90</v>
      </c>
      <c r="B4" s="55" t="s">
        <v>533</v>
      </c>
      <c r="C4" s="55" t="s">
        <v>534</v>
      </c>
      <c r="D4" s="55" t="s">
        <v>535</v>
      </c>
    </row>
    <row r="5" spans="1:4" x14ac:dyDescent="0.35">
      <c r="A5" s="165" t="s">
        <v>107</v>
      </c>
      <c r="B5" s="42">
        <v>13.209121951210729</v>
      </c>
      <c r="C5" s="42">
        <v>2.0949762640814038</v>
      </c>
      <c r="D5" s="42">
        <v>15.304098215292136</v>
      </c>
    </row>
    <row r="6" spans="1:4" x14ac:dyDescent="0.35">
      <c r="A6" s="166" t="s">
        <v>109</v>
      </c>
      <c r="B6" s="43">
        <v>16.378974736711921</v>
      </c>
      <c r="C6" s="43">
        <v>3.4533982878609466</v>
      </c>
      <c r="D6" s="43">
        <v>19.832373024572867</v>
      </c>
    </row>
    <row r="7" spans="1:4" x14ac:dyDescent="0.35">
      <c r="A7" s="165" t="s">
        <v>502</v>
      </c>
      <c r="B7" s="42">
        <v>11.272478431896664</v>
      </c>
      <c r="C7" s="42">
        <v>2.2087964494932648</v>
      </c>
      <c r="D7" s="42">
        <v>13.481274881389927</v>
      </c>
    </row>
    <row r="8" spans="1:4" x14ac:dyDescent="0.35">
      <c r="A8" s="166" t="s">
        <v>117</v>
      </c>
      <c r="B8" s="43">
        <v>15.410678179135472</v>
      </c>
      <c r="C8" s="43">
        <v>3.1695721077654517</v>
      </c>
      <c r="D8" s="43">
        <v>18.580250286900924</v>
      </c>
    </row>
    <row r="9" spans="1:4" x14ac:dyDescent="0.35">
      <c r="A9" s="165" t="s">
        <v>120</v>
      </c>
      <c r="B9" s="42">
        <v>9.6297303184198082</v>
      </c>
      <c r="C9" s="42">
        <v>1.9488739930135324</v>
      </c>
      <c r="D9" s="42">
        <v>11.578604311433338</v>
      </c>
    </row>
    <row r="10" spans="1:4" x14ac:dyDescent="0.35">
      <c r="A10" s="166" t="s">
        <v>123</v>
      </c>
      <c r="B10" s="43">
        <v>13.460332562112136</v>
      </c>
      <c r="C10" s="43">
        <v>2.7028780245205097</v>
      </c>
      <c r="D10" s="43">
        <v>16.163210586632644</v>
      </c>
    </row>
    <row r="11" spans="1:4" x14ac:dyDescent="0.35">
      <c r="A11" s="168" t="s">
        <v>503</v>
      </c>
      <c r="B11" s="169">
        <v>19.817521828705974</v>
      </c>
      <c r="C11" s="169">
        <v>3.9242617482586089</v>
      </c>
      <c r="D11" s="169">
        <v>23.741783576964583</v>
      </c>
    </row>
    <row r="12" spans="1:4" x14ac:dyDescent="0.35">
      <c r="A12" s="166" t="s">
        <v>132</v>
      </c>
      <c r="B12" s="43">
        <v>12.483944887433985</v>
      </c>
      <c r="C12" s="43">
        <v>3.5259997010309725</v>
      </c>
      <c r="D12" s="43">
        <v>16.009944588464958</v>
      </c>
    </row>
    <row r="13" spans="1:4" x14ac:dyDescent="0.35">
      <c r="A13" s="168" t="s">
        <v>136</v>
      </c>
      <c r="B13" s="169">
        <v>16.550655570293333</v>
      </c>
      <c r="C13" s="169">
        <v>4.2843895625227422</v>
      </c>
      <c r="D13" s="169">
        <v>20.835045132816077</v>
      </c>
    </row>
    <row r="14" spans="1:4" x14ac:dyDescent="0.35">
      <c r="A14" s="166" t="s">
        <v>138</v>
      </c>
      <c r="B14" s="43">
        <v>10.410447189944732</v>
      </c>
      <c r="C14" s="43">
        <v>1.8754114423062203</v>
      </c>
      <c r="D14" s="43">
        <v>12.285858632250953</v>
      </c>
    </row>
    <row r="15" spans="1:4" x14ac:dyDescent="0.35">
      <c r="A15" s="168" t="s">
        <v>140</v>
      </c>
      <c r="B15" s="169">
        <v>12.16641435557634</v>
      </c>
      <c r="C15" s="169">
        <v>1.5257555462204855</v>
      </c>
      <c r="D15" s="169">
        <v>13.692169901796825</v>
      </c>
    </row>
    <row r="16" spans="1:4" x14ac:dyDescent="0.35">
      <c r="A16" s="166" t="s">
        <v>143</v>
      </c>
      <c r="B16" s="43">
        <v>18.498186778454269</v>
      </c>
      <c r="C16" s="43">
        <v>3.8593339321954949</v>
      </c>
      <c r="D16" s="43">
        <v>22.357520710649766</v>
      </c>
    </row>
    <row r="17" spans="1:4" x14ac:dyDescent="0.35">
      <c r="A17" s="168" t="s">
        <v>145</v>
      </c>
      <c r="B17" s="169">
        <v>16.115970846930349</v>
      </c>
      <c r="C17" s="169">
        <v>5.0512744445602591</v>
      </c>
      <c r="D17" s="169">
        <v>21.167245291490609</v>
      </c>
    </row>
    <row r="18" spans="1:4" x14ac:dyDescent="0.35">
      <c r="A18" s="166" t="s">
        <v>148</v>
      </c>
      <c r="B18" s="43">
        <v>14.195394140578081</v>
      </c>
      <c r="C18" s="43">
        <v>2.7844811583441622</v>
      </c>
      <c r="D18" s="43">
        <v>16.979875298922241</v>
      </c>
    </row>
    <row r="19" spans="1:4" x14ac:dyDescent="0.35">
      <c r="A19" s="168" t="s">
        <v>151</v>
      </c>
      <c r="B19" s="169">
        <v>16.976577628053793</v>
      </c>
      <c r="C19" s="169">
        <v>4.0673050567212217</v>
      </c>
      <c r="D19" s="169">
        <v>21.043882684775014</v>
      </c>
    </row>
    <row r="20" spans="1:4" x14ac:dyDescent="0.35">
      <c r="A20" s="166" t="s">
        <v>153</v>
      </c>
      <c r="B20" s="43">
        <v>18.243567406509609</v>
      </c>
      <c r="C20" s="43">
        <v>3.5350857258288513</v>
      </c>
      <c r="D20" s="43">
        <v>21.778653132338459</v>
      </c>
    </row>
    <row r="21" spans="1:4" x14ac:dyDescent="0.35">
      <c r="A21" s="168" t="s">
        <v>156</v>
      </c>
      <c r="B21" s="169">
        <v>11.220866304955205</v>
      </c>
      <c r="C21" s="169">
        <v>2.1179948447104202</v>
      </c>
      <c r="D21" s="169">
        <v>13.338861149665629</v>
      </c>
    </row>
    <row r="22" spans="1:4" x14ac:dyDescent="0.35">
      <c r="A22" s="166" t="s">
        <v>158</v>
      </c>
      <c r="B22" s="43">
        <v>19.343366029454884</v>
      </c>
      <c r="C22" s="43">
        <v>2.7903633147624407</v>
      </c>
      <c r="D22" s="43">
        <v>22.133729344217326</v>
      </c>
    </row>
    <row r="23" spans="1:4" x14ac:dyDescent="0.35">
      <c r="A23" s="168" t="s">
        <v>159</v>
      </c>
      <c r="B23" s="169">
        <v>16.51796372526902</v>
      </c>
      <c r="C23" s="169">
        <v>4.393075458848144</v>
      </c>
      <c r="D23" s="169">
        <v>20.911039184117165</v>
      </c>
    </row>
    <row r="24" spans="1:4" x14ac:dyDescent="0.35">
      <c r="A24" s="166" t="s">
        <v>162</v>
      </c>
      <c r="B24" s="43">
        <v>20.115147866092951</v>
      </c>
      <c r="C24" s="43">
        <v>3.9923194238047075</v>
      </c>
      <c r="D24" s="43">
        <v>24.107467289897656</v>
      </c>
    </row>
    <row r="25" spans="1:4" x14ac:dyDescent="0.35">
      <c r="A25" s="168" t="s">
        <v>164</v>
      </c>
      <c r="B25" s="169">
        <v>13.071981580589314</v>
      </c>
      <c r="C25" s="169">
        <v>1.9113653739685217</v>
      </c>
      <c r="D25" s="169">
        <v>14.983346954557836</v>
      </c>
    </row>
    <row r="26" spans="1:4" x14ac:dyDescent="0.35">
      <c r="A26" s="166" t="s">
        <v>166</v>
      </c>
      <c r="B26" s="43">
        <v>6.6261277514478971</v>
      </c>
      <c r="C26" s="43">
        <v>0.92972393839914813</v>
      </c>
      <c r="D26" s="43">
        <v>7.5558516898470458</v>
      </c>
    </row>
    <row r="27" spans="1:4" x14ac:dyDescent="0.35">
      <c r="A27" s="168" t="s">
        <v>506</v>
      </c>
      <c r="B27" s="169">
        <v>17.276802390735899</v>
      </c>
      <c r="C27" s="169">
        <v>3.4242311044701781</v>
      </c>
      <c r="D27" s="169">
        <v>20.701033495206076</v>
      </c>
    </row>
    <row r="28" spans="1:4" x14ac:dyDescent="0.35">
      <c r="A28" s="166" t="s">
        <v>171</v>
      </c>
      <c r="B28" s="43">
        <v>15.051149181108663</v>
      </c>
      <c r="C28" s="43">
        <v>4.1177672287938796</v>
      </c>
      <c r="D28" s="43">
        <v>19.16891640990254</v>
      </c>
    </row>
    <row r="29" spans="1:4" x14ac:dyDescent="0.35">
      <c r="A29" s="168" t="s">
        <v>173</v>
      </c>
      <c r="B29" s="169">
        <v>11.295708767820116</v>
      </c>
      <c r="C29" s="169">
        <v>1.895253148963107</v>
      </c>
      <c r="D29" s="169">
        <v>13.190961916783223</v>
      </c>
    </row>
    <row r="30" spans="1:4" x14ac:dyDescent="0.35">
      <c r="A30" s="166" t="s">
        <v>174</v>
      </c>
      <c r="B30" s="43">
        <v>15.890743341405203</v>
      </c>
      <c r="C30" s="43">
        <v>3.9997109090611738</v>
      </c>
      <c r="D30" s="43">
        <v>19.890454250466377</v>
      </c>
    </row>
    <row r="31" spans="1:4" x14ac:dyDescent="0.35">
      <c r="A31" s="168" t="s">
        <v>176</v>
      </c>
      <c r="B31" s="169">
        <v>15.483599410721265</v>
      </c>
      <c r="C31" s="169">
        <v>3.232013469228225</v>
      </c>
      <c r="D31" s="169">
        <v>18.715612879949489</v>
      </c>
    </row>
    <row r="32" spans="1:4" x14ac:dyDescent="0.35">
      <c r="A32" s="166" t="s">
        <v>179</v>
      </c>
      <c r="B32" s="43">
        <v>10.567989185245585</v>
      </c>
      <c r="C32" s="43">
        <v>2.6285861425230137</v>
      </c>
      <c r="D32" s="43">
        <v>13.196575327768599</v>
      </c>
    </row>
    <row r="33" spans="1:4" x14ac:dyDescent="0.35">
      <c r="A33" s="168" t="s">
        <v>181</v>
      </c>
      <c r="B33" s="169">
        <v>14.591878126831027</v>
      </c>
      <c r="C33" s="169">
        <v>3.7183936539414972</v>
      </c>
      <c r="D33" s="169">
        <v>18.310271780772524</v>
      </c>
    </row>
    <row r="34" spans="1:4" x14ac:dyDescent="0.35">
      <c r="A34" s="166" t="s">
        <v>182</v>
      </c>
      <c r="B34" s="43">
        <v>15.738727023054071</v>
      </c>
      <c r="C34" s="43">
        <v>2.9090538099483827</v>
      </c>
      <c r="D34" s="43">
        <v>18.647780833002454</v>
      </c>
    </row>
    <row r="35" spans="1:4" x14ac:dyDescent="0.35">
      <c r="A35" s="168" t="s">
        <v>183</v>
      </c>
      <c r="B35" s="169">
        <v>17.3927488731177</v>
      </c>
      <c r="C35" s="169">
        <v>5.565679639397664</v>
      </c>
      <c r="D35" s="169">
        <v>22.958428512515365</v>
      </c>
    </row>
    <row r="36" spans="1:4" x14ac:dyDescent="0.35">
      <c r="A36" s="166" t="s">
        <v>185</v>
      </c>
      <c r="B36" s="43">
        <v>15.575035367758581</v>
      </c>
      <c r="C36" s="43">
        <v>1.3826007626969781</v>
      </c>
      <c r="D36" s="43">
        <v>16.957636130455562</v>
      </c>
    </row>
    <row r="37" spans="1:4" x14ac:dyDescent="0.35">
      <c r="A37" s="168" t="s">
        <v>186</v>
      </c>
      <c r="B37" s="169">
        <v>12.40699411692381</v>
      </c>
      <c r="C37" s="169">
        <v>2.906142766126298</v>
      </c>
      <c r="D37" s="169">
        <v>15.31313688305011</v>
      </c>
    </row>
    <row r="38" spans="1:4" x14ac:dyDescent="0.35">
      <c r="A38" s="166" t="s">
        <v>187</v>
      </c>
      <c r="B38" s="43">
        <v>14.849705064545436</v>
      </c>
      <c r="C38" s="43">
        <v>2.4154788275046184</v>
      </c>
      <c r="D38" s="43">
        <v>17.265183892050054</v>
      </c>
    </row>
    <row r="39" spans="1:4" x14ac:dyDescent="0.35">
      <c r="A39" s="168" t="s">
        <v>188</v>
      </c>
      <c r="B39" s="169">
        <v>11.612510287431313</v>
      </c>
      <c r="C39" s="169">
        <v>1.2624388777207485</v>
      </c>
      <c r="D39" s="169">
        <v>12.874949165152062</v>
      </c>
    </row>
    <row r="41" spans="1:4" x14ac:dyDescent="0.35">
      <c r="A41" t="s">
        <v>230</v>
      </c>
      <c r="B41" t="s">
        <v>536</v>
      </c>
    </row>
    <row r="42" spans="1:4" x14ac:dyDescent="0.35">
      <c r="A42" t="s">
        <v>194</v>
      </c>
      <c r="B42" t="s">
        <v>232</v>
      </c>
    </row>
    <row r="43" spans="1:4" x14ac:dyDescent="0.35">
      <c r="A43" t="s">
        <v>196</v>
      </c>
      <c r="B43" t="s">
        <v>537</v>
      </c>
    </row>
    <row r="44" spans="1:4" x14ac:dyDescent="0.35">
      <c r="B44" t="s">
        <v>538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2"/>
  <sheetViews>
    <sheetView showGridLines="0" zoomScale="75" zoomScaleNormal="75" workbookViewId="0"/>
  </sheetViews>
  <sheetFormatPr defaultColWidth="8.7265625" defaultRowHeight="14.5" x14ac:dyDescent="0.35"/>
  <cols>
    <col min="1" max="1" width="23.26953125" customWidth="1"/>
    <col min="2" max="2" width="28.81640625" customWidth="1"/>
    <col min="3" max="3" width="10.26953125" customWidth="1"/>
    <col min="4" max="5" width="17" customWidth="1"/>
    <col min="6" max="6" width="13.26953125" customWidth="1"/>
  </cols>
  <sheetData>
    <row r="1" spans="1:6" x14ac:dyDescent="0.35">
      <c r="A1" s="38" t="s">
        <v>539</v>
      </c>
    </row>
    <row r="2" spans="1:6" x14ac:dyDescent="0.35">
      <c r="A2" s="39" t="s">
        <v>540</v>
      </c>
    </row>
    <row r="4" spans="1:6" ht="47" customHeight="1" x14ac:dyDescent="0.35">
      <c r="A4" s="53" t="s">
        <v>206</v>
      </c>
      <c r="B4" s="54" t="s">
        <v>207</v>
      </c>
      <c r="C4" s="54" t="s">
        <v>265</v>
      </c>
      <c r="D4" s="53" t="s">
        <v>266</v>
      </c>
      <c r="E4" s="53" t="s">
        <v>267</v>
      </c>
      <c r="F4" s="55" t="s">
        <v>268</v>
      </c>
    </row>
    <row r="5" spans="1:6" x14ac:dyDescent="0.35">
      <c r="A5" s="56" t="s">
        <v>107</v>
      </c>
      <c r="B5" s="56" t="s">
        <v>107</v>
      </c>
      <c r="C5" s="57">
        <v>77.099999999999994</v>
      </c>
      <c r="D5" s="52">
        <v>76.400000000000006</v>
      </c>
      <c r="E5" s="52">
        <v>77.8</v>
      </c>
      <c r="F5" s="58" t="s">
        <v>9</v>
      </c>
    </row>
    <row r="6" spans="1:6" x14ac:dyDescent="0.35">
      <c r="A6" s="59" t="s">
        <v>219</v>
      </c>
      <c r="B6" s="59" t="s">
        <v>220</v>
      </c>
      <c r="C6" s="60">
        <v>83</v>
      </c>
      <c r="D6" s="61">
        <v>82</v>
      </c>
      <c r="E6" s="61">
        <v>83.9</v>
      </c>
      <c r="F6" s="62" t="s">
        <v>108</v>
      </c>
    </row>
    <row r="7" spans="1:6" x14ac:dyDescent="0.35">
      <c r="A7" s="56" t="s">
        <v>219</v>
      </c>
      <c r="B7" s="56" t="s">
        <v>221</v>
      </c>
      <c r="C7" s="57">
        <v>71.5</v>
      </c>
      <c r="D7" s="52">
        <v>70.5</v>
      </c>
      <c r="E7" s="52">
        <v>72.599999999999994</v>
      </c>
      <c r="F7" s="58" t="s">
        <v>125</v>
      </c>
    </row>
    <row r="8" spans="1:6" x14ac:dyDescent="0.35">
      <c r="A8" s="59" t="s">
        <v>269</v>
      </c>
      <c r="B8" s="59" t="s">
        <v>270</v>
      </c>
      <c r="C8" s="60">
        <v>82</v>
      </c>
      <c r="D8" s="61">
        <v>80.5</v>
      </c>
      <c r="E8" s="61">
        <v>83.5</v>
      </c>
      <c r="F8" s="62" t="s">
        <v>125</v>
      </c>
    </row>
    <row r="9" spans="1:6" x14ac:dyDescent="0.35">
      <c r="A9" s="56" t="s">
        <v>269</v>
      </c>
      <c r="B9" s="56" t="s">
        <v>271</v>
      </c>
      <c r="C9" s="57">
        <v>77.900000000000006</v>
      </c>
      <c r="D9" s="52">
        <v>76</v>
      </c>
      <c r="E9" s="52">
        <v>79.8</v>
      </c>
      <c r="F9" s="58" t="s">
        <v>125</v>
      </c>
    </row>
    <row r="10" spans="1:6" x14ac:dyDescent="0.35">
      <c r="A10" s="59" t="s">
        <v>269</v>
      </c>
      <c r="B10" s="59" t="s">
        <v>272</v>
      </c>
      <c r="C10" s="60">
        <v>75.599999999999994</v>
      </c>
      <c r="D10" s="61">
        <v>73.900000000000006</v>
      </c>
      <c r="E10" s="61">
        <v>77.3</v>
      </c>
      <c r="F10" s="62" t="s">
        <v>110</v>
      </c>
    </row>
    <row r="11" spans="1:6" x14ac:dyDescent="0.35">
      <c r="A11" s="56" t="s">
        <v>269</v>
      </c>
      <c r="B11" s="56" t="s">
        <v>273</v>
      </c>
      <c r="C11" s="57">
        <v>75.900000000000006</v>
      </c>
      <c r="D11" s="52">
        <v>74.400000000000006</v>
      </c>
      <c r="E11" s="52">
        <v>77.400000000000006</v>
      </c>
      <c r="F11" s="58" t="s">
        <v>110</v>
      </c>
    </row>
    <row r="12" spans="1:6" x14ac:dyDescent="0.35">
      <c r="A12" s="63" t="s">
        <v>269</v>
      </c>
      <c r="B12" s="63" t="s">
        <v>274</v>
      </c>
      <c r="C12" s="64">
        <v>74.7</v>
      </c>
      <c r="D12" s="50">
        <v>73.3</v>
      </c>
      <c r="E12" s="50">
        <v>76.099999999999994</v>
      </c>
      <c r="F12" s="45" t="s">
        <v>108</v>
      </c>
    </row>
    <row r="13" spans="1:6" x14ac:dyDescent="0.35">
      <c r="A13" s="127" t="s">
        <v>275</v>
      </c>
      <c r="B13" s="127" t="s">
        <v>276</v>
      </c>
      <c r="C13" s="130">
        <v>76.019450000000006</v>
      </c>
      <c r="D13" s="131">
        <v>75.217609999999993</v>
      </c>
      <c r="E13" s="131">
        <v>76.821299999999994</v>
      </c>
      <c r="F13" s="132" t="s">
        <v>108</v>
      </c>
    </row>
    <row r="14" spans="1:6" x14ac:dyDescent="0.35">
      <c r="A14" s="129" t="s">
        <v>275</v>
      </c>
      <c r="B14" s="129" t="s">
        <v>277</v>
      </c>
      <c r="C14" s="76">
        <v>78.812470000000005</v>
      </c>
      <c r="D14" s="128">
        <v>75.142669999999995</v>
      </c>
      <c r="E14" s="128">
        <v>82.48227</v>
      </c>
      <c r="F14" s="45" t="s">
        <v>110</v>
      </c>
    </row>
    <row r="15" spans="1:6" x14ac:dyDescent="0.35">
      <c r="A15" s="127" t="s">
        <v>275</v>
      </c>
      <c r="B15" s="127" t="s">
        <v>278</v>
      </c>
      <c r="C15" s="130">
        <v>81.172120000000007</v>
      </c>
      <c r="D15" s="131">
        <v>77.896969999999996</v>
      </c>
      <c r="E15" s="131">
        <v>84.447270000000003</v>
      </c>
      <c r="F15" s="132" t="s">
        <v>125</v>
      </c>
    </row>
    <row r="16" spans="1:6" x14ac:dyDescent="0.35">
      <c r="A16" s="129" t="s">
        <v>275</v>
      </c>
      <c r="B16" s="129" t="s">
        <v>279</v>
      </c>
      <c r="C16" s="76">
        <v>76.677009999999996</v>
      </c>
      <c r="D16" s="128">
        <v>72.128060000000005</v>
      </c>
      <c r="E16" s="128">
        <v>81.225960000000001</v>
      </c>
      <c r="F16" s="45" t="s">
        <v>110</v>
      </c>
    </row>
    <row r="17" spans="1:6" x14ac:dyDescent="0.35">
      <c r="A17" s="127" t="s">
        <v>275</v>
      </c>
      <c r="B17" s="127" t="s">
        <v>280</v>
      </c>
      <c r="C17" s="130">
        <v>72.981160000000003</v>
      </c>
      <c r="D17" s="131">
        <v>67.386009999999999</v>
      </c>
      <c r="E17" s="131">
        <v>78.576319999999996</v>
      </c>
      <c r="F17" s="132" t="s">
        <v>110</v>
      </c>
    </row>
    <row r="18" spans="1:6" x14ac:dyDescent="0.35">
      <c r="A18" s="129" t="s">
        <v>275</v>
      </c>
      <c r="B18" s="129" t="s">
        <v>282</v>
      </c>
      <c r="C18" s="76">
        <v>73.000889999999998</v>
      </c>
      <c r="D18" s="128">
        <v>65.154949999999999</v>
      </c>
      <c r="E18" s="128">
        <v>80.84684</v>
      </c>
      <c r="F18" s="45" t="s">
        <v>110</v>
      </c>
    </row>
    <row r="19" spans="1:6" x14ac:dyDescent="0.35">
      <c r="A19" s="127" t="s">
        <v>275</v>
      </c>
      <c r="B19" s="127" t="s">
        <v>284</v>
      </c>
      <c r="C19" s="130">
        <v>80.236450000000005</v>
      </c>
      <c r="D19" s="131">
        <v>74.879450000000006</v>
      </c>
      <c r="E19" s="131">
        <v>85.593450000000004</v>
      </c>
      <c r="F19" s="132" t="s">
        <v>110</v>
      </c>
    </row>
    <row r="20" spans="1:6" x14ac:dyDescent="0.35">
      <c r="A20" s="129" t="s">
        <v>275</v>
      </c>
      <c r="B20" s="129" t="s">
        <v>285</v>
      </c>
      <c r="C20" s="76">
        <v>79.977450000000005</v>
      </c>
      <c r="D20" s="128">
        <v>75.471119999999999</v>
      </c>
      <c r="E20" s="128">
        <v>84.483770000000007</v>
      </c>
      <c r="F20" s="45" t="s">
        <v>110</v>
      </c>
    </row>
    <row r="21" spans="1:6" x14ac:dyDescent="0.35">
      <c r="A21" s="127" t="s">
        <v>275</v>
      </c>
      <c r="B21" s="127" t="s">
        <v>287</v>
      </c>
      <c r="C21" s="130">
        <v>68.614500000000007</v>
      </c>
      <c r="D21" s="131">
        <v>61.903329999999997</v>
      </c>
      <c r="E21" s="131">
        <v>75.325670000000002</v>
      </c>
      <c r="F21" s="132" t="s">
        <v>125</v>
      </c>
    </row>
    <row r="22" spans="1:6" x14ac:dyDescent="0.35">
      <c r="A22" s="129" t="s">
        <v>289</v>
      </c>
      <c r="B22" s="138" t="s">
        <v>290</v>
      </c>
      <c r="C22" s="76">
        <v>72.33596</v>
      </c>
      <c r="D22" s="128">
        <v>67.788910000000001</v>
      </c>
      <c r="E22" s="128">
        <v>76.883009999999999</v>
      </c>
      <c r="F22" s="45" t="s">
        <v>110</v>
      </c>
    </row>
    <row r="23" spans="1:6" x14ac:dyDescent="0.35">
      <c r="A23" s="127" t="s">
        <v>289</v>
      </c>
      <c r="B23" s="134" t="s">
        <v>291</v>
      </c>
      <c r="C23" s="130">
        <v>77.902529999999999</v>
      </c>
      <c r="D23" s="131">
        <v>76.031649999999999</v>
      </c>
      <c r="E23" s="131">
        <v>79.773409999999998</v>
      </c>
      <c r="F23" s="132" t="s">
        <v>110</v>
      </c>
    </row>
    <row r="24" spans="1:6" x14ac:dyDescent="0.35">
      <c r="A24" s="129" t="s">
        <v>289</v>
      </c>
      <c r="B24" s="129" t="s">
        <v>292</v>
      </c>
      <c r="C24" s="76">
        <v>76.685040000000001</v>
      </c>
      <c r="D24" s="128">
        <v>75.908479999999997</v>
      </c>
      <c r="E24" s="128">
        <v>77.461609999999993</v>
      </c>
      <c r="F24" s="45" t="s">
        <v>108</v>
      </c>
    </row>
    <row r="25" spans="1:6" x14ac:dyDescent="0.35">
      <c r="A25" s="127" t="s">
        <v>293</v>
      </c>
      <c r="B25" s="127" t="s">
        <v>294</v>
      </c>
      <c r="C25" s="130">
        <v>76.932050000000004</v>
      </c>
      <c r="D25" s="131">
        <v>76.176019999999994</v>
      </c>
      <c r="E25" s="131">
        <v>77.688090000000003</v>
      </c>
      <c r="F25" s="132" t="s">
        <v>108</v>
      </c>
    </row>
    <row r="26" spans="1:6" x14ac:dyDescent="0.35">
      <c r="A26" s="129" t="s">
        <v>293</v>
      </c>
      <c r="B26" s="129" t="s">
        <v>295</v>
      </c>
      <c r="C26" s="76">
        <v>78.193259999999995</v>
      </c>
      <c r="D26" s="128">
        <v>76.791759999999996</v>
      </c>
      <c r="E26" s="128">
        <v>79.594759999999994</v>
      </c>
      <c r="F26" s="45" t="s">
        <v>110</v>
      </c>
    </row>
    <row r="28" spans="1:6" x14ac:dyDescent="0.35">
      <c r="A28" s="6" t="s">
        <v>230</v>
      </c>
      <c r="B28" s="3" t="s">
        <v>541</v>
      </c>
    </row>
    <row r="29" spans="1:6" x14ac:dyDescent="0.35">
      <c r="A29" s="6" t="s">
        <v>194</v>
      </c>
      <c r="B29" s="3" t="s">
        <v>232</v>
      </c>
    </row>
    <row r="30" spans="1:6" x14ac:dyDescent="0.35">
      <c r="A30" s="6" t="s">
        <v>196</v>
      </c>
      <c r="B30" s="3" t="s">
        <v>297</v>
      </c>
    </row>
    <row r="31" spans="1:6" x14ac:dyDescent="0.35">
      <c r="B31" s="8" t="s">
        <v>298</v>
      </c>
    </row>
    <row r="32" spans="1:6" x14ac:dyDescent="0.35">
      <c r="B3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55"/>
  <sheetViews>
    <sheetView showGridLines="0" zoomScale="75" zoomScaleNormal="75" workbookViewId="0"/>
  </sheetViews>
  <sheetFormatPr defaultColWidth="8.7265625" defaultRowHeight="14.5" x14ac:dyDescent="0.35"/>
  <cols>
    <col min="1" max="1" width="42.54296875" customWidth="1"/>
    <col min="2" max="4" width="13.54296875" style="24" customWidth="1"/>
    <col min="5" max="5" width="15.54296875" style="24" customWidth="1"/>
    <col min="6" max="8" width="13.54296875" style="24" customWidth="1"/>
    <col min="9" max="9" width="15.81640625" style="24" customWidth="1"/>
    <col min="10" max="12" width="13.54296875" style="24" customWidth="1"/>
    <col min="13" max="13" width="15.7265625" style="14" customWidth="1"/>
    <col min="14" max="16" width="13.54296875" style="24" customWidth="1"/>
    <col min="17" max="17" width="15.81640625" style="14" customWidth="1"/>
  </cols>
  <sheetData>
    <row r="1" spans="1:19" x14ac:dyDescent="0.35">
      <c r="A1" s="40" t="s">
        <v>88</v>
      </c>
    </row>
    <row r="2" spans="1:19" x14ac:dyDescent="0.35">
      <c r="A2" s="40" t="s">
        <v>89</v>
      </c>
    </row>
    <row r="3" spans="1:19" ht="15" thickBot="1" x14ac:dyDescent="0.4"/>
    <row r="4" spans="1:19" ht="57" customHeight="1" x14ac:dyDescent="0.35">
      <c r="A4" s="235" t="s">
        <v>90</v>
      </c>
      <c r="B4" s="174" t="s">
        <v>91</v>
      </c>
      <c r="C4" s="148" t="s">
        <v>92</v>
      </c>
      <c r="D4" s="148" t="s">
        <v>93</v>
      </c>
      <c r="E4" s="149" t="s">
        <v>94</v>
      </c>
      <c r="F4" s="174" t="s">
        <v>95</v>
      </c>
      <c r="G4" s="148" t="s">
        <v>96</v>
      </c>
      <c r="H4" s="148" t="s">
        <v>97</v>
      </c>
      <c r="I4" s="149" t="s">
        <v>98</v>
      </c>
      <c r="J4" s="174" t="s">
        <v>99</v>
      </c>
      <c r="K4" s="148" t="s">
        <v>100</v>
      </c>
      <c r="L4" s="148" t="s">
        <v>101</v>
      </c>
      <c r="M4" s="149" t="s">
        <v>102</v>
      </c>
      <c r="N4" s="174" t="s">
        <v>103</v>
      </c>
      <c r="O4" s="148" t="s">
        <v>104</v>
      </c>
      <c r="P4" s="148" t="s">
        <v>105</v>
      </c>
      <c r="Q4" s="149" t="s">
        <v>106</v>
      </c>
    </row>
    <row r="5" spans="1:19" x14ac:dyDescent="0.35">
      <c r="A5" s="236" t="s">
        <v>107</v>
      </c>
      <c r="B5" s="177">
        <v>16.7</v>
      </c>
      <c r="C5" s="100">
        <v>16.100000000000001</v>
      </c>
      <c r="D5" s="100">
        <v>17.3</v>
      </c>
      <c r="E5" s="175" t="s">
        <v>108</v>
      </c>
      <c r="F5" s="177">
        <v>4.7</v>
      </c>
      <c r="G5" s="100">
        <v>4.3</v>
      </c>
      <c r="H5" s="100">
        <v>5</v>
      </c>
      <c r="I5" s="175" t="s">
        <v>108</v>
      </c>
      <c r="J5" s="177">
        <v>7.8</v>
      </c>
      <c r="K5" s="100">
        <v>7.3</v>
      </c>
      <c r="L5" s="100">
        <v>8.3000000000000007</v>
      </c>
      <c r="M5" s="175" t="s">
        <v>108</v>
      </c>
      <c r="N5" s="177">
        <v>4.3</v>
      </c>
      <c r="O5" s="100">
        <v>4</v>
      </c>
      <c r="P5" s="100">
        <v>4.5999999999999996</v>
      </c>
      <c r="Q5" s="175" t="s">
        <v>108</v>
      </c>
      <c r="S5" s="21"/>
    </row>
    <row r="6" spans="1:19" x14ac:dyDescent="0.35">
      <c r="A6" s="331" t="s">
        <v>109</v>
      </c>
      <c r="B6" s="332">
        <v>17.3</v>
      </c>
      <c r="C6" s="333">
        <v>13.5</v>
      </c>
      <c r="D6" s="333">
        <v>21.2</v>
      </c>
      <c r="E6" s="334" t="s">
        <v>110</v>
      </c>
      <c r="F6" s="332" t="s">
        <v>111</v>
      </c>
      <c r="G6" s="333">
        <v>2</v>
      </c>
      <c r="H6" s="333">
        <v>8.6999999999999993</v>
      </c>
      <c r="I6" s="334" t="s">
        <v>110</v>
      </c>
      <c r="J6" s="332" t="s">
        <v>112</v>
      </c>
      <c r="K6" s="333">
        <v>3.9</v>
      </c>
      <c r="L6" s="333">
        <v>8.9</v>
      </c>
      <c r="M6" s="334" t="s">
        <v>110</v>
      </c>
      <c r="N6" s="332" t="s">
        <v>113</v>
      </c>
      <c r="O6" s="333">
        <v>3.1</v>
      </c>
      <c r="P6" s="333">
        <v>8</v>
      </c>
      <c r="Q6" s="334" t="s">
        <v>110</v>
      </c>
    </row>
    <row r="7" spans="1:19" x14ac:dyDescent="0.35">
      <c r="A7" s="237" t="s">
        <v>114</v>
      </c>
      <c r="B7" s="178">
        <v>19.399999999999999</v>
      </c>
      <c r="C7" s="170">
        <v>16.399999999999999</v>
      </c>
      <c r="D7" s="170">
        <v>22.3</v>
      </c>
      <c r="E7" s="176" t="s">
        <v>110</v>
      </c>
      <c r="F7" s="178" t="s">
        <v>115</v>
      </c>
      <c r="G7" s="170">
        <v>3.8</v>
      </c>
      <c r="H7" s="170">
        <v>7.2</v>
      </c>
      <c r="I7" s="176" t="s">
        <v>110</v>
      </c>
      <c r="J7" s="178">
        <v>7.8</v>
      </c>
      <c r="K7" s="170">
        <v>5.8</v>
      </c>
      <c r="L7" s="170">
        <v>9.8000000000000007</v>
      </c>
      <c r="M7" s="176" t="s">
        <v>110</v>
      </c>
      <c r="N7" s="178" t="s">
        <v>116</v>
      </c>
      <c r="O7" s="170">
        <v>4.2</v>
      </c>
      <c r="P7" s="170">
        <v>8</v>
      </c>
      <c r="Q7" s="176" t="s">
        <v>110</v>
      </c>
    </row>
    <row r="8" spans="1:19" x14ac:dyDescent="0.35">
      <c r="A8" s="331" t="s">
        <v>117</v>
      </c>
      <c r="B8" s="332">
        <v>19.7</v>
      </c>
      <c r="C8" s="333">
        <v>14.2</v>
      </c>
      <c r="D8" s="333">
        <v>25.2</v>
      </c>
      <c r="E8" s="334" t="s">
        <v>110</v>
      </c>
      <c r="F8" s="332" t="s">
        <v>118</v>
      </c>
      <c r="G8" s="333">
        <v>3.5</v>
      </c>
      <c r="H8" s="333">
        <v>8.1999999999999993</v>
      </c>
      <c r="I8" s="334" t="s">
        <v>110</v>
      </c>
      <c r="J8" s="332" t="s">
        <v>119</v>
      </c>
      <c r="K8" s="333">
        <v>5.0999999999999996</v>
      </c>
      <c r="L8" s="333">
        <v>10.9</v>
      </c>
      <c r="M8" s="334" t="s">
        <v>110</v>
      </c>
      <c r="N8" s="332" t="s">
        <v>118</v>
      </c>
      <c r="O8" s="333">
        <v>2.8</v>
      </c>
      <c r="P8" s="333">
        <v>8.9</v>
      </c>
      <c r="Q8" s="334" t="s">
        <v>110</v>
      </c>
    </row>
    <row r="9" spans="1:19" x14ac:dyDescent="0.35">
      <c r="A9" s="237" t="s">
        <v>120</v>
      </c>
      <c r="B9" s="178">
        <v>15.5</v>
      </c>
      <c r="C9" s="170">
        <v>12.7</v>
      </c>
      <c r="D9" s="170">
        <v>18.2</v>
      </c>
      <c r="E9" s="176" t="s">
        <v>110</v>
      </c>
      <c r="F9" s="178" t="s">
        <v>121</v>
      </c>
      <c r="G9" s="170">
        <v>2.6</v>
      </c>
      <c r="H9" s="170">
        <v>5.3</v>
      </c>
      <c r="I9" s="176" t="s">
        <v>110</v>
      </c>
      <c r="J9" s="178">
        <v>8.1</v>
      </c>
      <c r="K9" s="170">
        <v>6.1</v>
      </c>
      <c r="L9" s="170">
        <v>10.199999999999999</v>
      </c>
      <c r="M9" s="176" t="s">
        <v>110</v>
      </c>
      <c r="N9" s="178" t="s">
        <v>122</v>
      </c>
      <c r="O9" s="170">
        <v>2.2999999999999998</v>
      </c>
      <c r="P9" s="170">
        <v>4.5</v>
      </c>
      <c r="Q9" s="176" t="s">
        <v>110</v>
      </c>
    </row>
    <row r="10" spans="1:19" x14ac:dyDescent="0.35">
      <c r="A10" s="331" t="s">
        <v>123</v>
      </c>
      <c r="B10" s="332">
        <v>15.3</v>
      </c>
      <c r="C10" s="333">
        <v>11.7</v>
      </c>
      <c r="D10" s="333">
        <v>19</v>
      </c>
      <c r="E10" s="334" t="s">
        <v>110</v>
      </c>
      <c r="F10" s="332" t="s">
        <v>124</v>
      </c>
      <c r="G10" s="333">
        <v>1.7</v>
      </c>
      <c r="H10" s="333">
        <v>4.5999999999999996</v>
      </c>
      <c r="I10" s="334" t="s">
        <v>125</v>
      </c>
      <c r="J10" s="332" t="s">
        <v>126</v>
      </c>
      <c r="K10" s="333">
        <v>5</v>
      </c>
      <c r="L10" s="333">
        <v>10</v>
      </c>
      <c r="M10" s="334" t="s">
        <v>110</v>
      </c>
      <c r="N10" s="332" t="s">
        <v>127</v>
      </c>
      <c r="O10" s="333">
        <v>3.3</v>
      </c>
      <c r="P10" s="333">
        <v>6.1</v>
      </c>
      <c r="Q10" s="334" t="s">
        <v>110</v>
      </c>
    </row>
    <row r="11" spans="1:19" x14ac:dyDescent="0.35">
      <c r="A11" s="237" t="s">
        <v>128</v>
      </c>
      <c r="B11" s="178">
        <v>17.5</v>
      </c>
      <c r="C11" s="170">
        <v>12.9</v>
      </c>
      <c r="D11" s="170">
        <v>22.2</v>
      </c>
      <c r="E11" s="176" t="s">
        <v>110</v>
      </c>
      <c r="F11" s="178" t="s">
        <v>129</v>
      </c>
      <c r="G11" s="170">
        <v>2.8</v>
      </c>
      <c r="H11" s="170">
        <v>7.2</v>
      </c>
      <c r="I11" s="176" t="s">
        <v>110</v>
      </c>
      <c r="J11" s="178" t="s">
        <v>130</v>
      </c>
      <c r="K11" s="170">
        <v>5.3</v>
      </c>
      <c r="L11" s="170">
        <v>11.5</v>
      </c>
      <c r="M11" s="176" t="s">
        <v>110</v>
      </c>
      <c r="N11" s="178" t="s">
        <v>131</v>
      </c>
      <c r="O11" s="170" t="s">
        <v>131</v>
      </c>
      <c r="P11" s="170" t="s">
        <v>131</v>
      </c>
      <c r="Q11" s="176"/>
    </row>
    <row r="12" spans="1:19" x14ac:dyDescent="0.35">
      <c r="A12" s="331" t="s">
        <v>132</v>
      </c>
      <c r="B12" s="332">
        <v>16.399999999999999</v>
      </c>
      <c r="C12" s="333">
        <v>12.6</v>
      </c>
      <c r="D12" s="333">
        <v>20.100000000000001</v>
      </c>
      <c r="E12" s="334" t="s">
        <v>110</v>
      </c>
      <c r="F12" s="332" t="s">
        <v>133</v>
      </c>
      <c r="G12" s="333">
        <v>2.8</v>
      </c>
      <c r="H12" s="333">
        <v>7.4</v>
      </c>
      <c r="I12" s="334" t="s">
        <v>110</v>
      </c>
      <c r="J12" s="332" t="s">
        <v>134</v>
      </c>
      <c r="K12" s="333">
        <v>3.7</v>
      </c>
      <c r="L12" s="333">
        <v>9.8000000000000007</v>
      </c>
      <c r="M12" s="334" t="s">
        <v>110</v>
      </c>
      <c r="N12" s="332" t="s">
        <v>135</v>
      </c>
      <c r="O12" s="333">
        <v>2.4</v>
      </c>
      <c r="P12" s="333">
        <v>6.6</v>
      </c>
      <c r="Q12" s="334" t="s">
        <v>110</v>
      </c>
    </row>
    <row r="13" spans="1:19" x14ac:dyDescent="0.35">
      <c r="A13" s="237" t="s">
        <v>136</v>
      </c>
      <c r="B13" s="178" t="s">
        <v>137</v>
      </c>
      <c r="C13" s="170">
        <v>8.4</v>
      </c>
      <c r="D13" s="170">
        <v>23</v>
      </c>
      <c r="E13" s="176" t="s">
        <v>110</v>
      </c>
      <c r="F13" s="178" t="s">
        <v>131</v>
      </c>
      <c r="G13" s="170" t="s">
        <v>131</v>
      </c>
      <c r="H13" s="170" t="s">
        <v>131</v>
      </c>
      <c r="I13" s="176"/>
      <c r="J13" s="178" t="s">
        <v>112</v>
      </c>
      <c r="K13" s="170">
        <v>2.9</v>
      </c>
      <c r="L13" s="170">
        <v>9.9</v>
      </c>
      <c r="M13" s="176" t="s">
        <v>110</v>
      </c>
      <c r="N13" s="178" t="s">
        <v>131</v>
      </c>
      <c r="O13" s="170" t="s">
        <v>131</v>
      </c>
      <c r="P13" s="170" t="s">
        <v>131</v>
      </c>
      <c r="Q13" s="176"/>
    </row>
    <row r="14" spans="1:19" x14ac:dyDescent="0.35">
      <c r="A14" s="331" t="s">
        <v>138</v>
      </c>
      <c r="B14" s="332">
        <v>12.6</v>
      </c>
      <c r="C14" s="333">
        <v>9.4</v>
      </c>
      <c r="D14" s="333">
        <v>15.7</v>
      </c>
      <c r="E14" s="334" t="s">
        <v>125</v>
      </c>
      <c r="F14" s="332" t="s">
        <v>115</v>
      </c>
      <c r="G14" s="333">
        <v>3.4</v>
      </c>
      <c r="H14" s="333">
        <v>7.6</v>
      </c>
      <c r="I14" s="334" t="s">
        <v>110</v>
      </c>
      <c r="J14" s="332" t="s">
        <v>139</v>
      </c>
      <c r="K14" s="333">
        <v>3</v>
      </c>
      <c r="L14" s="333">
        <v>6.6</v>
      </c>
      <c r="M14" s="334" t="s">
        <v>125</v>
      </c>
      <c r="N14" s="332" t="s">
        <v>131</v>
      </c>
      <c r="O14" s="333" t="s">
        <v>131</v>
      </c>
      <c r="P14" s="333" t="s">
        <v>131</v>
      </c>
      <c r="Q14" s="334"/>
    </row>
    <row r="15" spans="1:19" x14ac:dyDescent="0.35">
      <c r="A15" s="237" t="s">
        <v>140</v>
      </c>
      <c r="B15" s="178">
        <v>18.7</v>
      </c>
      <c r="C15" s="170">
        <v>15.8</v>
      </c>
      <c r="D15" s="170">
        <v>21.7</v>
      </c>
      <c r="E15" s="176" t="s">
        <v>110</v>
      </c>
      <c r="F15" s="178" t="s">
        <v>141</v>
      </c>
      <c r="G15" s="170">
        <v>2.8</v>
      </c>
      <c r="H15" s="170">
        <v>5.5</v>
      </c>
      <c r="I15" s="176" t="s">
        <v>110</v>
      </c>
      <c r="J15" s="178">
        <v>8</v>
      </c>
      <c r="K15" s="170">
        <v>5.9</v>
      </c>
      <c r="L15" s="170">
        <v>10.1</v>
      </c>
      <c r="M15" s="176" t="s">
        <v>110</v>
      </c>
      <c r="N15" s="178" t="s">
        <v>142</v>
      </c>
      <c r="O15" s="170">
        <v>4.3</v>
      </c>
      <c r="P15" s="170">
        <v>8.6999999999999993</v>
      </c>
      <c r="Q15" s="176" t="s">
        <v>110</v>
      </c>
    </row>
    <row r="16" spans="1:19" x14ac:dyDescent="0.35">
      <c r="A16" s="331" t="s">
        <v>143</v>
      </c>
      <c r="B16" s="332" t="s">
        <v>144</v>
      </c>
      <c r="C16" s="333">
        <v>9.1</v>
      </c>
      <c r="D16" s="333">
        <v>42.7</v>
      </c>
      <c r="E16" s="334" t="s">
        <v>110</v>
      </c>
      <c r="F16" s="332" t="s">
        <v>131</v>
      </c>
      <c r="G16" s="333" t="s">
        <v>131</v>
      </c>
      <c r="H16" s="333" t="s">
        <v>131</v>
      </c>
      <c r="I16" s="334"/>
      <c r="J16" s="332" t="s">
        <v>131</v>
      </c>
      <c r="K16" s="333" t="s">
        <v>131</v>
      </c>
      <c r="L16" s="333" t="s">
        <v>131</v>
      </c>
      <c r="M16" s="334"/>
      <c r="N16" s="332" t="s">
        <v>131</v>
      </c>
      <c r="O16" s="333" t="s">
        <v>131</v>
      </c>
      <c r="P16" s="333" t="s">
        <v>131</v>
      </c>
      <c r="Q16" s="334"/>
    </row>
    <row r="17" spans="1:17" x14ac:dyDescent="0.35">
      <c r="A17" s="237" t="s">
        <v>145</v>
      </c>
      <c r="B17" s="178">
        <v>16.100000000000001</v>
      </c>
      <c r="C17" s="170">
        <v>12.2</v>
      </c>
      <c r="D17" s="170">
        <v>20</v>
      </c>
      <c r="E17" s="176" t="s">
        <v>110</v>
      </c>
      <c r="F17" s="178" t="s">
        <v>146</v>
      </c>
      <c r="G17" s="170">
        <v>2.9</v>
      </c>
      <c r="H17" s="170">
        <v>8.9</v>
      </c>
      <c r="I17" s="176" t="s">
        <v>110</v>
      </c>
      <c r="J17" s="178" t="s">
        <v>113</v>
      </c>
      <c r="K17" s="170">
        <v>3.4</v>
      </c>
      <c r="L17" s="170">
        <v>7.8</v>
      </c>
      <c r="M17" s="176" t="s">
        <v>110</v>
      </c>
      <c r="N17" s="178" t="s">
        <v>147</v>
      </c>
      <c r="O17" s="170">
        <v>2.2999999999999998</v>
      </c>
      <c r="P17" s="170">
        <v>6.8</v>
      </c>
      <c r="Q17" s="176" t="s">
        <v>110</v>
      </c>
    </row>
    <row r="18" spans="1:17" ht="14.65" customHeight="1" x14ac:dyDescent="0.35">
      <c r="A18" s="331" t="s">
        <v>148</v>
      </c>
      <c r="B18" s="332">
        <v>18.2</v>
      </c>
      <c r="C18" s="333">
        <v>15.4</v>
      </c>
      <c r="D18" s="333">
        <v>21</v>
      </c>
      <c r="E18" s="334" t="s">
        <v>110</v>
      </c>
      <c r="F18" s="332" t="s">
        <v>149</v>
      </c>
      <c r="G18" s="333">
        <v>4.5999999999999996</v>
      </c>
      <c r="H18" s="333">
        <v>9.6</v>
      </c>
      <c r="I18" s="334" t="s">
        <v>110</v>
      </c>
      <c r="J18" s="332">
        <v>7</v>
      </c>
      <c r="K18" s="333">
        <v>5.3</v>
      </c>
      <c r="L18" s="333">
        <v>8.6999999999999993</v>
      </c>
      <c r="M18" s="334" t="s">
        <v>110</v>
      </c>
      <c r="N18" s="332" t="s">
        <v>150</v>
      </c>
      <c r="O18" s="333">
        <v>2.7</v>
      </c>
      <c r="P18" s="333">
        <v>5.4</v>
      </c>
      <c r="Q18" s="334" t="s">
        <v>110</v>
      </c>
    </row>
    <row r="19" spans="1:17" x14ac:dyDescent="0.35">
      <c r="A19" s="237" t="s">
        <v>151</v>
      </c>
      <c r="B19" s="178">
        <v>20</v>
      </c>
      <c r="C19" s="170">
        <v>15.1</v>
      </c>
      <c r="D19" s="170">
        <v>25</v>
      </c>
      <c r="E19" s="176" t="s">
        <v>110</v>
      </c>
      <c r="F19" s="178" t="s">
        <v>150</v>
      </c>
      <c r="G19" s="170">
        <v>2.4</v>
      </c>
      <c r="H19" s="170">
        <v>5.8</v>
      </c>
      <c r="I19" s="176" t="s">
        <v>110</v>
      </c>
      <c r="J19" s="178" t="s">
        <v>152</v>
      </c>
      <c r="K19" s="170">
        <v>6.3</v>
      </c>
      <c r="L19" s="170">
        <v>12.7</v>
      </c>
      <c r="M19" s="176" t="s">
        <v>110</v>
      </c>
      <c r="N19" s="178" t="s">
        <v>112</v>
      </c>
      <c r="O19" s="170">
        <v>4.0999999999999996</v>
      </c>
      <c r="P19" s="170">
        <v>8.6999999999999993</v>
      </c>
      <c r="Q19" s="176" t="s">
        <v>110</v>
      </c>
    </row>
    <row r="20" spans="1:17" x14ac:dyDescent="0.35">
      <c r="A20" s="331" t="s">
        <v>153</v>
      </c>
      <c r="B20" s="332">
        <v>14.6</v>
      </c>
      <c r="C20" s="333">
        <v>11.1</v>
      </c>
      <c r="D20" s="333">
        <v>18.100000000000001</v>
      </c>
      <c r="E20" s="334" t="s">
        <v>110</v>
      </c>
      <c r="F20" s="332" t="s">
        <v>154</v>
      </c>
      <c r="G20" s="333">
        <v>2.5</v>
      </c>
      <c r="H20" s="333">
        <v>6.2</v>
      </c>
      <c r="I20" s="334" t="s">
        <v>110</v>
      </c>
      <c r="J20" s="332" t="s">
        <v>112</v>
      </c>
      <c r="K20" s="333">
        <v>4</v>
      </c>
      <c r="L20" s="333">
        <v>8.8000000000000007</v>
      </c>
      <c r="M20" s="334" t="s">
        <v>110</v>
      </c>
      <c r="N20" s="332" t="s">
        <v>155</v>
      </c>
      <c r="O20" s="333">
        <v>1.9</v>
      </c>
      <c r="P20" s="333">
        <v>5.7</v>
      </c>
      <c r="Q20" s="334" t="s">
        <v>110</v>
      </c>
    </row>
    <row r="21" spans="1:17" x14ac:dyDescent="0.35">
      <c r="A21" s="237" t="s">
        <v>156</v>
      </c>
      <c r="B21" s="178">
        <v>16.7</v>
      </c>
      <c r="C21" s="170">
        <v>13.9</v>
      </c>
      <c r="D21" s="170">
        <v>19.600000000000001</v>
      </c>
      <c r="E21" s="176" t="s">
        <v>110</v>
      </c>
      <c r="F21" s="178" t="s">
        <v>157</v>
      </c>
      <c r="G21" s="170">
        <v>2.8</v>
      </c>
      <c r="H21" s="170">
        <v>5.8</v>
      </c>
      <c r="I21" s="176" t="s">
        <v>110</v>
      </c>
      <c r="J21" s="178">
        <v>6.6</v>
      </c>
      <c r="K21" s="170">
        <v>5</v>
      </c>
      <c r="L21" s="170">
        <v>8.1999999999999993</v>
      </c>
      <c r="M21" s="176" t="s">
        <v>110</v>
      </c>
      <c r="N21" s="178" t="s">
        <v>118</v>
      </c>
      <c r="O21" s="170">
        <v>4</v>
      </c>
      <c r="P21" s="170">
        <v>7.6</v>
      </c>
      <c r="Q21" s="176" t="s">
        <v>110</v>
      </c>
    </row>
    <row r="22" spans="1:17" x14ac:dyDescent="0.35">
      <c r="A22" s="331" t="s">
        <v>158</v>
      </c>
      <c r="B22" s="332">
        <v>16.399999999999999</v>
      </c>
      <c r="C22" s="333">
        <v>13.7</v>
      </c>
      <c r="D22" s="333">
        <v>19.2</v>
      </c>
      <c r="E22" s="334" t="s">
        <v>110</v>
      </c>
      <c r="F22" s="332">
        <v>4.0999999999999996</v>
      </c>
      <c r="G22" s="333">
        <v>2.9</v>
      </c>
      <c r="H22" s="333">
        <v>5.3</v>
      </c>
      <c r="I22" s="334" t="s">
        <v>110</v>
      </c>
      <c r="J22" s="332">
        <v>7.9</v>
      </c>
      <c r="K22" s="333">
        <v>5.9</v>
      </c>
      <c r="L22" s="333">
        <v>9.9</v>
      </c>
      <c r="M22" s="334" t="s">
        <v>110</v>
      </c>
      <c r="N22" s="332" t="s">
        <v>154</v>
      </c>
      <c r="O22" s="333">
        <v>3</v>
      </c>
      <c r="P22" s="333">
        <v>5.8</v>
      </c>
      <c r="Q22" s="334" t="s">
        <v>110</v>
      </c>
    </row>
    <row r="23" spans="1:17" x14ac:dyDescent="0.35">
      <c r="A23" s="237" t="s">
        <v>159</v>
      </c>
      <c r="B23" s="178">
        <v>17.600000000000001</v>
      </c>
      <c r="C23" s="170">
        <v>14.1</v>
      </c>
      <c r="D23" s="170">
        <v>21.1</v>
      </c>
      <c r="E23" s="176" t="s">
        <v>110</v>
      </c>
      <c r="F23" s="178" t="s">
        <v>146</v>
      </c>
      <c r="G23" s="170">
        <v>4.2</v>
      </c>
      <c r="H23" s="170">
        <v>7.7</v>
      </c>
      <c r="I23" s="176" t="s">
        <v>110</v>
      </c>
      <c r="J23" s="178" t="s">
        <v>160</v>
      </c>
      <c r="K23" s="170">
        <v>3.4</v>
      </c>
      <c r="L23" s="170">
        <v>8.6999999999999993</v>
      </c>
      <c r="M23" s="176" t="s">
        <v>110</v>
      </c>
      <c r="N23" s="178" t="s">
        <v>161</v>
      </c>
      <c r="O23" s="170">
        <v>3.9</v>
      </c>
      <c r="P23" s="170">
        <v>7.5</v>
      </c>
      <c r="Q23" s="176" t="s">
        <v>110</v>
      </c>
    </row>
    <row r="24" spans="1:17" x14ac:dyDescent="0.35">
      <c r="A24" s="335" t="s">
        <v>162</v>
      </c>
      <c r="B24" s="336">
        <v>20.100000000000001</v>
      </c>
      <c r="C24" s="337">
        <v>14.9</v>
      </c>
      <c r="D24" s="337">
        <v>25.2</v>
      </c>
      <c r="E24" s="338" t="s">
        <v>110</v>
      </c>
      <c r="F24" s="336" t="s">
        <v>115</v>
      </c>
      <c r="G24" s="337">
        <v>3.1</v>
      </c>
      <c r="H24" s="337">
        <v>7.8</v>
      </c>
      <c r="I24" s="338" t="s">
        <v>110</v>
      </c>
      <c r="J24" s="336" t="s">
        <v>163</v>
      </c>
      <c r="K24" s="337">
        <v>6.3</v>
      </c>
      <c r="L24" s="337">
        <v>13.9</v>
      </c>
      <c r="M24" s="338" t="s">
        <v>110</v>
      </c>
      <c r="N24" s="336" t="s">
        <v>135</v>
      </c>
      <c r="O24" s="337">
        <v>2.5</v>
      </c>
      <c r="P24" s="337">
        <v>6.5</v>
      </c>
      <c r="Q24" s="338" t="s">
        <v>110</v>
      </c>
    </row>
    <row r="25" spans="1:17" x14ac:dyDescent="0.35">
      <c r="A25" s="339" t="s">
        <v>164</v>
      </c>
      <c r="B25" s="340">
        <v>13.3</v>
      </c>
      <c r="C25" s="341">
        <v>11.1</v>
      </c>
      <c r="D25" s="341">
        <v>15.5</v>
      </c>
      <c r="E25" s="342" t="s">
        <v>125</v>
      </c>
      <c r="F25" s="340" t="s">
        <v>150</v>
      </c>
      <c r="G25" s="341">
        <v>2.7</v>
      </c>
      <c r="H25" s="341">
        <v>5.5</v>
      </c>
      <c r="I25" s="342" t="s">
        <v>110</v>
      </c>
      <c r="J25" s="340">
        <v>6</v>
      </c>
      <c r="K25" s="341">
        <v>4.5999999999999996</v>
      </c>
      <c r="L25" s="341">
        <v>7.4</v>
      </c>
      <c r="M25" s="342" t="s">
        <v>125</v>
      </c>
      <c r="N25" s="340" t="s">
        <v>165</v>
      </c>
      <c r="O25" s="341">
        <v>2.2999999999999998</v>
      </c>
      <c r="P25" s="341">
        <v>4.3</v>
      </c>
      <c r="Q25" s="342" t="s">
        <v>110</v>
      </c>
    </row>
    <row r="26" spans="1:17" x14ac:dyDescent="0.35">
      <c r="A26" s="331" t="s">
        <v>166</v>
      </c>
      <c r="B26" s="332">
        <v>18.399999999999999</v>
      </c>
      <c r="C26" s="333">
        <v>15.4</v>
      </c>
      <c r="D26" s="333">
        <v>21.5</v>
      </c>
      <c r="E26" s="334" t="s">
        <v>110</v>
      </c>
      <c r="F26" s="332">
        <v>5.0999999999999996</v>
      </c>
      <c r="G26" s="333">
        <v>3.7</v>
      </c>
      <c r="H26" s="333">
        <v>6.6</v>
      </c>
      <c r="I26" s="334" t="s">
        <v>110</v>
      </c>
      <c r="J26" s="332">
        <v>9.5</v>
      </c>
      <c r="K26" s="333">
        <v>7.3</v>
      </c>
      <c r="L26" s="333">
        <v>11.7</v>
      </c>
      <c r="M26" s="334" t="s">
        <v>110</v>
      </c>
      <c r="N26" s="332" t="s">
        <v>155</v>
      </c>
      <c r="O26" s="333">
        <v>2.5</v>
      </c>
      <c r="P26" s="333">
        <v>5.0999999999999996</v>
      </c>
      <c r="Q26" s="334" t="s">
        <v>110</v>
      </c>
    </row>
    <row r="27" spans="1:17" x14ac:dyDescent="0.35">
      <c r="A27" s="237" t="s">
        <v>167</v>
      </c>
      <c r="B27" s="178" t="s">
        <v>168</v>
      </c>
      <c r="C27" s="170">
        <v>12</v>
      </c>
      <c r="D27" s="170">
        <v>25.3</v>
      </c>
      <c r="E27" s="176" t="s">
        <v>110</v>
      </c>
      <c r="F27" s="178" t="s">
        <v>131</v>
      </c>
      <c r="G27" s="170" t="s">
        <v>131</v>
      </c>
      <c r="H27" s="170" t="s">
        <v>131</v>
      </c>
      <c r="I27" s="176"/>
      <c r="J27" s="178" t="s">
        <v>169</v>
      </c>
      <c r="K27" s="170">
        <v>5.5</v>
      </c>
      <c r="L27" s="170">
        <v>16.600000000000001</v>
      </c>
      <c r="M27" s="176" t="s">
        <v>110</v>
      </c>
      <c r="N27" s="178" t="s">
        <v>170</v>
      </c>
      <c r="O27" s="170">
        <v>2.2999999999999998</v>
      </c>
      <c r="P27" s="170">
        <v>8.6</v>
      </c>
      <c r="Q27" s="176" t="s">
        <v>110</v>
      </c>
    </row>
    <row r="28" spans="1:17" x14ac:dyDescent="0.35">
      <c r="A28" s="331" t="s">
        <v>171</v>
      </c>
      <c r="B28" s="332" t="s">
        <v>137</v>
      </c>
      <c r="C28" s="333">
        <v>9.6999999999999993</v>
      </c>
      <c r="D28" s="333">
        <v>21.7</v>
      </c>
      <c r="E28" s="334" t="s">
        <v>110</v>
      </c>
      <c r="F28" s="332" t="s">
        <v>154</v>
      </c>
      <c r="G28" s="333">
        <v>2</v>
      </c>
      <c r="H28" s="333">
        <v>6.7</v>
      </c>
      <c r="I28" s="334" t="s">
        <v>110</v>
      </c>
      <c r="J28" s="332" t="s">
        <v>172</v>
      </c>
      <c r="K28" s="333">
        <v>3.1</v>
      </c>
      <c r="L28" s="333">
        <v>7.3</v>
      </c>
      <c r="M28" s="334" t="s">
        <v>125</v>
      </c>
      <c r="N28" s="332" t="s">
        <v>116</v>
      </c>
      <c r="O28" s="333">
        <v>2.2000000000000002</v>
      </c>
      <c r="P28" s="333">
        <v>10.1</v>
      </c>
      <c r="Q28" s="334" t="s">
        <v>110</v>
      </c>
    </row>
    <row r="29" spans="1:17" x14ac:dyDescent="0.35">
      <c r="A29" s="237" t="s">
        <v>173</v>
      </c>
      <c r="B29" s="178">
        <v>15.1</v>
      </c>
      <c r="C29" s="170">
        <v>12.8</v>
      </c>
      <c r="D29" s="170">
        <v>17.3</v>
      </c>
      <c r="E29" s="176" t="s">
        <v>110</v>
      </c>
      <c r="F29" s="178" t="s">
        <v>147</v>
      </c>
      <c r="G29" s="170">
        <v>2.9</v>
      </c>
      <c r="H29" s="170">
        <v>6.3</v>
      </c>
      <c r="I29" s="176" t="s">
        <v>110</v>
      </c>
      <c r="J29" s="178">
        <v>7.1</v>
      </c>
      <c r="K29" s="170">
        <v>5.6</v>
      </c>
      <c r="L29" s="170">
        <v>8.6</v>
      </c>
      <c r="M29" s="176" t="s">
        <v>110</v>
      </c>
      <c r="N29" s="178" t="s">
        <v>165</v>
      </c>
      <c r="O29" s="170">
        <v>2.2999999999999998</v>
      </c>
      <c r="P29" s="170">
        <v>4.4000000000000004</v>
      </c>
      <c r="Q29" s="176" t="s">
        <v>110</v>
      </c>
    </row>
    <row r="30" spans="1:17" x14ac:dyDescent="0.35">
      <c r="A30" s="331" t="s">
        <v>174</v>
      </c>
      <c r="B30" s="332">
        <v>17</v>
      </c>
      <c r="C30" s="333">
        <v>13.2</v>
      </c>
      <c r="D30" s="333">
        <v>20.7</v>
      </c>
      <c r="E30" s="334" t="s">
        <v>110</v>
      </c>
      <c r="F30" s="332" t="s">
        <v>175</v>
      </c>
      <c r="G30" s="333">
        <v>1.7</v>
      </c>
      <c r="H30" s="333">
        <v>5.4</v>
      </c>
      <c r="I30" s="334" t="s">
        <v>110</v>
      </c>
      <c r="J30" s="332" t="s">
        <v>119</v>
      </c>
      <c r="K30" s="333">
        <v>5.3</v>
      </c>
      <c r="L30" s="333">
        <v>10.7</v>
      </c>
      <c r="M30" s="334" t="s">
        <v>110</v>
      </c>
      <c r="N30" s="332" t="s">
        <v>170</v>
      </c>
      <c r="O30" s="333">
        <v>2.8</v>
      </c>
      <c r="P30" s="333">
        <v>8.1</v>
      </c>
      <c r="Q30" s="334" t="s">
        <v>110</v>
      </c>
    </row>
    <row r="31" spans="1:17" x14ac:dyDescent="0.35">
      <c r="A31" s="237" t="s">
        <v>176</v>
      </c>
      <c r="B31" s="178">
        <v>16</v>
      </c>
      <c r="C31" s="170">
        <v>12.9</v>
      </c>
      <c r="D31" s="170">
        <v>19.100000000000001</v>
      </c>
      <c r="E31" s="176" t="s">
        <v>110</v>
      </c>
      <c r="F31" s="178" t="s">
        <v>155</v>
      </c>
      <c r="G31" s="170">
        <v>2.1</v>
      </c>
      <c r="H31" s="170">
        <v>5.5</v>
      </c>
      <c r="I31" s="176" t="s">
        <v>110</v>
      </c>
      <c r="J31" s="178" t="s">
        <v>177</v>
      </c>
      <c r="K31" s="170">
        <v>5</v>
      </c>
      <c r="L31" s="170">
        <v>9.6</v>
      </c>
      <c r="M31" s="176" t="s">
        <v>110</v>
      </c>
      <c r="N31" s="178" t="s">
        <v>178</v>
      </c>
      <c r="O31" s="170">
        <v>3.3</v>
      </c>
      <c r="P31" s="170">
        <v>6.5</v>
      </c>
      <c r="Q31" s="176" t="s">
        <v>110</v>
      </c>
    </row>
    <row r="32" spans="1:17" x14ac:dyDescent="0.35">
      <c r="A32" s="331" t="s">
        <v>179</v>
      </c>
      <c r="B32" s="332">
        <v>17.5</v>
      </c>
      <c r="C32" s="333">
        <v>14.5</v>
      </c>
      <c r="D32" s="333">
        <v>20.5</v>
      </c>
      <c r="E32" s="334" t="s">
        <v>110</v>
      </c>
      <c r="F32" s="332" t="s">
        <v>180</v>
      </c>
      <c r="G32" s="333">
        <v>1</v>
      </c>
      <c r="H32" s="333">
        <v>3.5</v>
      </c>
      <c r="I32" s="334" t="s">
        <v>125</v>
      </c>
      <c r="J32" s="332">
        <v>9.1999999999999993</v>
      </c>
      <c r="K32" s="333">
        <v>6.6</v>
      </c>
      <c r="L32" s="333">
        <v>11.7</v>
      </c>
      <c r="M32" s="334" t="s">
        <v>110</v>
      </c>
      <c r="N32" s="332">
        <v>6.1</v>
      </c>
      <c r="O32" s="333">
        <v>4.5</v>
      </c>
      <c r="P32" s="333">
        <v>7.7</v>
      </c>
      <c r="Q32" s="334" t="s">
        <v>125</v>
      </c>
    </row>
    <row r="33" spans="1:17" x14ac:dyDescent="0.35">
      <c r="A33" s="237" t="s">
        <v>181</v>
      </c>
      <c r="B33" s="178">
        <v>16.3</v>
      </c>
      <c r="C33" s="170">
        <v>14.2</v>
      </c>
      <c r="D33" s="170">
        <v>18.399999999999999</v>
      </c>
      <c r="E33" s="176" t="s">
        <v>110</v>
      </c>
      <c r="F33" s="178">
        <v>5.4</v>
      </c>
      <c r="G33" s="170">
        <v>4.2</v>
      </c>
      <c r="H33" s="170">
        <v>6.7</v>
      </c>
      <c r="I33" s="176" t="s">
        <v>110</v>
      </c>
      <c r="J33" s="178">
        <v>6.2</v>
      </c>
      <c r="K33" s="170">
        <v>4.8</v>
      </c>
      <c r="L33" s="170">
        <v>7.5</v>
      </c>
      <c r="M33" s="176" t="s">
        <v>125</v>
      </c>
      <c r="N33" s="178">
        <v>4.8</v>
      </c>
      <c r="O33" s="170">
        <v>3.5</v>
      </c>
      <c r="P33" s="170">
        <v>6</v>
      </c>
      <c r="Q33" s="176" t="s">
        <v>110</v>
      </c>
    </row>
    <row r="34" spans="1:17" x14ac:dyDescent="0.35">
      <c r="A34" s="331" t="s">
        <v>182</v>
      </c>
      <c r="B34" s="332">
        <v>16</v>
      </c>
      <c r="C34" s="333">
        <v>13.8</v>
      </c>
      <c r="D34" s="333">
        <v>18.2</v>
      </c>
      <c r="E34" s="334" t="s">
        <v>110</v>
      </c>
      <c r="F34" s="332">
        <v>4.9000000000000004</v>
      </c>
      <c r="G34" s="333">
        <v>3.6</v>
      </c>
      <c r="H34" s="333">
        <v>6.2</v>
      </c>
      <c r="I34" s="334" t="s">
        <v>110</v>
      </c>
      <c r="J34" s="332">
        <v>7.1</v>
      </c>
      <c r="K34" s="333">
        <v>5.7</v>
      </c>
      <c r="L34" s="333">
        <v>8.5</v>
      </c>
      <c r="M34" s="334" t="s">
        <v>110</v>
      </c>
      <c r="N34" s="332">
        <v>4</v>
      </c>
      <c r="O34" s="333">
        <v>2.9</v>
      </c>
      <c r="P34" s="333">
        <v>5.0999999999999996</v>
      </c>
      <c r="Q34" s="334" t="s">
        <v>110</v>
      </c>
    </row>
    <row r="35" spans="1:17" x14ac:dyDescent="0.35">
      <c r="A35" s="237" t="s">
        <v>183</v>
      </c>
      <c r="B35" s="178" t="s">
        <v>184</v>
      </c>
      <c r="C35" s="170">
        <v>12.6</v>
      </c>
      <c r="D35" s="170">
        <v>29.9</v>
      </c>
      <c r="E35" s="176" t="s">
        <v>110</v>
      </c>
      <c r="F35" s="178" t="s">
        <v>133</v>
      </c>
      <c r="G35" s="170">
        <v>2</v>
      </c>
      <c r="H35" s="170">
        <v>8.1</v>
      </c>
      <c r="I35" s="176" t="s">
        <v>110</v>
      </c>
      <c r="J35" s="178" t="s">
        <v>116</v>
      </c>
      <c r="K35" s="170">
        <v>2.9</v>
      </c>
      <c r="L35" s="170">
        <v>9.4</v>
      </c>
      <c r="M35" s="176" t="s">
        <v>110</v>
      </c>
      <c r="N35" s="178" t="s">
        <v>131</v>
      </c>
      <c r="O35" s="170" t="s">
        <v>131</v>
      </c>
      <c r="P35" s="170" t="s">
        <v>131</v>
      </c>
      <c r="Q35" s="176"/>
    </row>
    <row r="36" spans="1:17" x14ac:dyDescent="0.35">
      <c r="A36" s="331" t="s">
        <v>185</v>
      </c>
      <c r="B36" s="332">
        <v>19.2</v>
      </c>
      <c r="C36" s="333">
        <v>17.5</v>
      </c>
      <c r="D36" s="333">
        <v>20.9</v>
      </c>
      <c r="E36" s="334" t="s">
        <v>125</v>
      </c>
      <c r="F36" s="332">
        <v>5.4</v>
      </c>
      <c r="G36" s="333">
        <v>4.4000000000000004</v>
      </c>
      <c r="H36" s="333">
        <v>6.4</v>
      </c>
      <c r="I36" s="334" t="s">
        <v>110</v>
      </c>
      <c r="J36" s="332">
        <v>9</v>
      </c>
      <c r="K36" s="333">
        <v>7.7</v>
      </c>
      <c r="L36" s="333">
        <v>10.3</v>
      </c>
      <c r="M36" s="334" t="s">
        <v>110</v>
      </c>
      <c r="N36" s="332">
        <v>4.8</v>
      </c>
      <c r="O36" s="333">
        <v>3.8</v>
      </c>
      <c r="P36" s="333">
        <v>5.8</v>
      </c>
      <c r="Q36" s="334" t="s">
        <v>110</v>
      </c>
    </row>
    <row r="37" spans="1:17" x14ac:dyDescent="0.35">
      <c r="A37" s="237" t="s">
        <v>186</v>
      </c>
      <c r="B37" s="178">
        <v>15.2</v>
      </c>
      <c r="C37" s="170">
        <v>12.3</v>
      </c>
      <c r="D37" s="170">
        <v>18.2</v>
      </c>
      <c r="E37" s="176" t="s">
        <v>110</v>
      </c>
      <c r="F37" s="178" t="s">
        <v>175</v>
      </c>
      <c r="G37" s="170">
        <v>2.2000000000000002</v>
      </c>
      <c r="H37" s="170">
        <v>4.8</v>
      </c>
      <c r="I37" s="176" t="s">
        <v>110</v>
      </c>
      <c r="J37" s="178">
        <v>8.5</v>
      </c>
      <c r="K37" s="170">
        <v>6.1</v>
      </c>
      <c r="L37" s="170">
        <v>10.8</v>
      </c>
      <c r="M37" s="176" t="s">
        <v>110</v>
      </c>
      <c r="N37" s="178" t="s">
        <v>124</v>
      </c>
      <c r="O37" s="170">
        <v>2</v>
      </c>
      <c r="P37" s="170">
        <v>4.4000000000000004</v>
      </c>
      <c r="Q37" s="176" t="s">
        <v>110</v>
      </c>
    </row>
    <row r="38" spans="1:17" x14ac:dyDescent="0.35">
      <c r="A38" s="331" t="s">
        <v>187</v>
      </c>
      <c r="B38" s="332">
        <v>17.5</v>
      </c>
      <c r="C38" s="333">
        <v>15.1</v>
      </c>
      <c r="D38" s="333">
        <v>20</v>
      </c>
      <c r="E38" s="334" t="s">
        <v>110</v>
      </c>
      <c r="F38" s="332">
        <v>4.9000000000000004</v>
      </c>
      <c r="G38" s="333">
        <v>3.5</v>
      </c>
      <c r="H38" s="333">
        <v>6.3</v>
      </c>
      <c r="I38" s="334" t="s">
        <v>110</v>
      </c>
      <c r="J38" s="332">
        <v>6.2</v>
      </c>
      <c r="K38" s="333">
        <v>4.7</v>
      </c>
      <c r="L38" s="333">
        <v>7.7</v>
      </c>
      <c r="M38" s="334" t="s">
        <v>125</v>
      </c>
      <c r="N38" s="332">
        <v>6.4</v>
      </c>
      <c r="O38" s="333">
        <v>4.9000000000000004</v>
      </c>
      <c r="P38" s="333">
        <v>7.9</v>
      </c>
      <c r="Q38" s="334" t="s">
        <v>125</v>
      </c>
    </row>
    <row r="39" spans="1:17" ht="15" thickBot="1" x14ac:dyDescent="0.4">
      <c r="A39" s="343" t="s">
        <v>188</v>
      </c>
      <c r="B39" s="344">
        <v>12.7</v>
      </c>
      <c r="C39" s="345">
        <v>10.5</v>
      </c>
      <c r="D39" s="345">
        <v>14.9</v>
      </c>
      <c r="E39" s="346" t="s">
        <v>125</v>
      </c>
      <c r="F39" s="344" t="s">
        <v>189</v>
      </c>
      <c r="G39" s="345">
        <v>2.2999999999999998</v>
      </c>
      <c r="H39" s="345">
        <v>5.0999999999999996</v>
      </c>
      <c r="I39" s="346" t="s">
        <v>110</v>
      </c>
      <c r="J39" s="344">
        <v>7</v>
      </c>
      <c r="K39" s="345">
        <v>5.4</v>
      </c>
      <c r="L39" s="345">
        <v>8.6</v>
      </c>
      <c r="M39" s="346" t="s">
        <v>110</v>
      </c>
      <c r="N39" s="344" t="s">
        <v>190</v>
      </c>
      <c r="O39" s="345">
        <v>1.3</v>
      </c>
      <c r="P39" s="345">
        <v>2.8</v>
      </c>
      <c r="Q39" s="346" t="s">
        <v>125</v>
      </c>
    </row>
    <row r="41" spans="1:17" x14ac:dyDescent="0.35">
      <c r="A41" s="3" t="s">
        <v>191</v>
      </c>
      <c r="B41" s="3" t="s">
        <v>192</v>
      </c>
    </row>
    <row r="42" spans="1:17" x14ac:dyDescent="0.35">
      <c r="A42" s="3"/>
      <c r="B42" s="3" t="s">
        <v>193</v>
      </c>
    </row>
    <row r="43" spans="1:17" x14ac:dyDescent="0.35">
      <c r="A43" s="3" t="s">
        <v>194</v>
      </c>
      <c r="B43" s="3" t="s">
        <v>195</v>
      </c>
    </row>
    <row r="44" spans="1:17" x14ac:dyDescent="0.35">
      <c r="A44" s="3" t="s">
        <v>196</v>
      </c>
      <c r="B44" s="8" t="s">
        <v>197</v>
      </c>
    </row>
    <row r="45" spans="1:17" x14ac:dyDescent="0.35">
      <c r="B45" s="14" t="s">
        <v>198</v>
      </c>
    </row>
    <row r="46" spans="1:17" x14ac:dyDescent="0.35">
      <c r="B46" s="14" t="s">
        <v>199</v>
      </c>
    </row>
    <row r="47" spans="1:17" x14ac:dyDescent="0.35">
      <c r="B47" s="14" t="s">
        <v>200</v>
      </c>
    </row>
    <row r="48" spans="1:17" x14ac:dyDescent="0.35">
      <c r="B48" t="s">
        <v>201</v>
      </c>
    </row>
    <row r="49" spans="1:2" x14ac:dyDescent="0.35">
      <c r="B49" s="8" t="s">
        <v>202</v>
      </c>
    </row>
    <row r="50" spans="1:2" x14ac:dyDescent="0.35">
      <c r="B50" s="3" t="s">
        <v>203</v>
      </c>
    </row>
    <row r="55" spans="1:2" x14ac:dyDescent="0.35">
      <c r="A55" s="3"/>
    </row>
  </sheetData>
  <pageMargins left="0.28999999999999998" right="0.27" top="0.75" bottom="0.75" header="0.3" footer="0.3"/>
  <pageSetup scale="9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0"/>
  <sheetViews>
    <sheetView showGridLines="0" zoomScale="75" zoomScaleNormal="75" workbookViewId="0"/>
  </sheetViews>
  <sheetFormatPr defaultRowHeight="14.5" x14ac:dyDescent="0.35"/>
  <cols>
    <col min="1" max="1" width="23.1796875" customWidth="1"/>
    <col min="2" max="2" width="26.453125" customWidth="1"/>
    <col min="3" max="3" width="12" customWidth="1"/>
    <col min="4" max="5" width="17.26953125" customWidth="1"/>
    <col min="6" max="6" width="13" customWidth="1"/>
  </cols>
  <sheetData>
    <row r="1" spans="1:6" x14ac:dyDescent="0.35">
      <c r="A1" s="38" t="s">
        <v>542</v>
      </c>
    </row>
    <row r="2" spans="1:6" x14ac:dyDescent="0.35">
      <c r="A2" s="39" t="s">
        <v>543</v>
      </c>
    </row>
    <row r="4" spans="1:6" ht="30" customHeight="1" x14ac:dyDescent="0.35">
      <c r="A4" s="53" t="s">
        <v>206</v>
      </c>
      <c r="B4" s="54" t="s">
        <v>207</v>
      </c>
      <c r="C4" s="54" t="s">
        <v>265</v>
      </c>
      <c r="D4" s="53" t="s">
        <v>266</v>
      </c>
      <c r="E4" s="53" t="s">
        <v>267</v>
      </c>
      <c r="F4" s="55" t="s">
        <v>268</v>
      </c>
    </row>
    <row r="5" spans="1:6" x14ac:dyDescent="0.35">
      <c r="A5" s="56" t="s">
        <v>107</v>
      </c>
      <c r="B5" s="56" t="s">
        <v>107</v>
      </c>
      <c r="C5" s="57">
        <v>79.431842308131877</v>
      </c>
      <c r="D5" s="52">
        <v>77.491579123253757</v>
      </c>
      <c r="E5" s="52">
        <v>81.3</v>
      </c>
      <c r="F5" s="58" t="s">
        <v>9</v>
      </c>
    </row>
    <row r="6" spans="1:6" x14ac:dyDescent="0.35">
      <c r="A6" s="59" t="s">
        <v>219</v>
      </c>
      <c r="B6" s="59" t="s">
        <v>220</v>
      </c>
      <c r="C6" s="60">
        <v>81.3</v>
      </c>
      <c r="D6" s="61">
        <v>78.599999999999994</v>
      </c>
      <c r="E6" s="61">
        <v>84.1</v>
      </c>
      <c r="F6" s="62" t="s">
        <v>108</v>
      </c>
    </row>
    <row r="7" spans="1:6" x14ac:dyDescent="0.35">
      <c r="A7" s="56" t="s">
        <v>219</v>
      </c>
      <c r="B7" s="56" t="s">
        <v>221</v>
      </c>
      <c r="C7" s="57">
        <v>77.349363041111729</v>
      </c>
      <c r="D7" s="52">
        <v>74.482594185244594</v>
      </c>
      <c r="E7" s="52">
        <v>80.216131896978865</v>
      </c>
      <c r="F7" s="58" t="s">
        <v>125</v>
      </c>
    </row>
    <row r="8" spans="1:6" x14ac:dyDescent="0.35">
      <c r="A8" s="59" t="s">
        <v>269</v>
      </c>
      <c r="B8" s="59" t="s">
        <v>270</v>
      </c>
      <c r="C8" s="60">
        <v>82.712773391187625</v>
      </c>
      <c r="D8" s="61">
        <v>78.816672989122452</v>
      </c>
      <c r="E8" s="61">
        <v>86.608873793252798</v>
      </c>
      <c r="F8" s="62" t="s">
        <v>125</v>
      </c>
    </row>
    <row r="9" spans="1:6" x14ac:dyDescent="0.35">
      <c r="A9" s="56" t="s">
        <v>269</v>
      </c>
      <c r="B9" s="56" t="s">
        <v>271</v>
      </c>
      <c r="C9" s="57">
        <v>84.730732158421205</v>
      </c>
      <c r="D9" s="52">
        <v>80.852434220378498</v>
      </c>
      <c r="E9" s="52">
        <v>88.609030096463897</v>
      </c>
      <c r="F9" s="58" t="s">
        <v>125</v>
      </c>
    </row>
    <row r="10" spans="1:6" x14ac:dyDescent="0.35">
      <c r="A10" s="59" t="s">
        <v>269</v>
      </c>
      <c r="B10" s="59" t="s">
        <v>272</v>
      </c>
      <c r="C10" s="60">
        <v>79.052852629795055</v>
      </c>
      <c r="D10" s="61">
        <v>75.123027611385268</v>
      </c>
      <c r="E10" s="61">
        <v>82.982677648204856</v>
      </c>
      <c r="F10" s="62" t="s">
        <v>110</v>
      </c>
    </row>
    <row r="11" spans="1:6" x14ac:dyDescent="0.35">
      <c r="A11" s="56" t="s">
        <v>269</v>
      </c>
      <c r="B11" s="56" t="s">
        <v>273</v>
      </c>
      <c r="C11" s="57">
        <v>73.15949150799095</v>
      </c>
      <c r="D11" s="52">
        <v>68.09619991237696</v>
      </c>
      <c r="E11" s="52">
        <v>78.222783103604925</v>
      </c>
      <c r="F11" s="58" t="s">
        <v>110</v>
      </c>
    </row>
    <row r="12" spans="1:6" x14ac:dyDescent="0.35">
      <c r="A12" s="63" t="s">
        <v>269</v>
      </c>
      <c r="B12" s="63" t="s">
        <v>274</v>
      </c>
      <c r="C12" s="64">
        <v>72.815950582351249</v>
      </c>
      <c r="D12" s="50">
        <v>67.242925995407319</v>
      </c>
      <c r="E12" s="50">
        <v>78.388975169295179</v>
      </c>
      <c r="F12" s="45" t="s">
        <v>108</v>
      </c>
    </row>
    <row r="13" spans="1:6" x14ac:dyDescent="0.35">
      <c r="A13" s="127" t="s">
        <v>275</v>
      </c>
      <c r="B13" s="127" t="s">
        <v>276</v>
      </c>
      <c r="C13" s="130">
        <v>76.90213</v>
      </c>
      <c r="D13" s="131">
        <v>74.325569999999999</v>
      </c>
      <c r="E13" s="131">
        <v>79.478700000000003</v>
      </c>
      <c r="F13" s="132" t="s">
        <v>108</v>
      </c>
    </row>
    <row r="14" spans="1:6" x14ac:dyDescent="0.35">
      <c r="A14" s="129" t="s">
        <v>275</v>
      </c>
      <c r="B14" s="129" t="s">
        <v>277</v>
      </c>
      <c r="C14" s="76">
        <v>83.892960000000002</v>
      </c>
      <c r="D14" s="128">
        <v>77.032129999999995</v>
      </c>
      <c r="E14" s="128">
        <v>90.753789999999995</v>
      </c>
      <c r="F14" s="45" t="s">
        <v>110</v>
      </c>
    </row>
    <row r="15" spans="1:6" x14ac:dyDescent="0.35">
      <c r="A15" s="127" t="s">
        <v>275</v>
      </c>
      <c r="B15" s="127" t="s">
        <v>278</v>
      </c>
      <c r="C15" s="130">
        <v>77.234740000000002</v>
      </c>
      <c r="D15" s="131">
        <v>67.246420000000001</v>
      </c>
      <c r="E15" s="131">
        <v>87.223050000000001</v>
      </c>
      <c r="F15" s="132" t="s">
        <v>110</v>
      </c>
    </row>
    <row r="16" spans="1:6" x14ac:dyDescent="0.35">
      <c r="A16" s="129" t="s">
        <v>275</v>
      </c>
      <c r="B16" s="129" t="s">
        <v>279</v>
      </c>
      <c r="C16" s="76">
        <v>88.256010000000003</v>
      </c>
      <c r="D16" s="128">
        <v>79.727500000000006</v>
      </c>
      <c r="E16" s="128">
        <v>96.784520000000001</v>
      </c>
      <c r="F16" s="45" t="s">
        <v>125</v>
      </c>
    </row>
    <row r="17" spans="1:6" x14ac:dyDescent="0.35">
      <c r="A17" s="127" t="s">
        <v>275</v>
      </c>
      <c r="B17" s="127" t="s">
        <v>280</v>
      </c>
      <c r="C17" s="130">
        <v>82.629199999999997</v>
      </c>
      <c r="D17" s="131">
        <v>71.876710000000003</v>
      </c>
      <c r="E17" s="131">
        <v>93.381680000000003</v>
      </c>
      <c r="F17" s="132" t="s">
        <v>110</v>
      </c>
    </row>
    <row r="18" spans="1:6" x14ac:dyDescent="0.35">
      <c r="A18" s="129" t="s">
        <v>275</v>
      </c>
      <c r="B18" s="129" t="s">
        <v>282</v>
      </c>
      <c r="C18" s="76">
        <v>78.292950000000005</v>
      </c>
      <c r="D18" s="128">
        <v>61.367849999999997</v>
      </c>
      <c r="E18" s="128">
        <v>95.218059999999994</v>
      </c>
      <c r="F18" s="45" t="s">
        <v>110</v>
      </c>
    </row>
    <row r="19" spans="1:6" x14ac:dyDescent="0.35">
      <c r="A19" s="127" t="s">
        <v>275</v>
      </c>
      <c r="B19" s="127" t="s">
        <v>284</v>
      </c>
      <c r="C19" s="130">
        <v>84.516660000000002</v>
      </c>
      <c r="D19" s="131">
        <v>75.846760000000003</v>
      </c>
      <c r="E19" s="131">
        <v>93.18656</v>
      </c>
      <c r="F19" s="132" t="s">
        <v>110</v>
      </c>
    </row>
    <row r="20" spans="1:6" x14ac:dyDescent="0.35">
      <c r="A20" s="129" t="s">
        <v>275</v>
      </c>
      <c r="B20" s="129" t="s">
        <v>285</v>
      </c>
      <c r="C20" s="76">
        <v>90.691900000000004</v>
      </c>
      <c r="D20" s="128">
        <v>84.209209999999999</v>
      </c>
      <c r="E20" s="128">
        <v>97.174599999999998</v>
      </c>
      <c r="F20" s="45" t="s">
        <v>125</v>
      </c>
    </row>
    <row r="21" spans="1:6" x14ac:dyDescent="0.35">
      <c r="A21" s="127" t="s">
        <v>275</v>
      </c>
      <c r="B21" s="127" t="s">
        <v>287</v>
      </c>
      <c r="C21" s="130">
        <v>82.625559999999993</v>
      </c>
      <c r="D21" s="131">
        <v>74.471999999999994</v>
      </c>
      <c r="E21" s="131">
        <v>90.779129999999995</v>
      </c>
      <c r="F21" s="132" t="s">
        <v>110</v>
      </c>
    </row>
    <row r="22" spans="1:6" x14ac:dyDescent="0.35">
      <c r="A22" s="129" t="s">
        <v>289</v>
      </c>
      <c r="B22" s="138" t="s">
        <v>290</v>
      </c>
      <c r="C22" s="76">
        <v>83.508899999999997</v>
      </c>
      <c r="D22" s="128">
        <v>76.430570000000003</v>
      </c>
      <c r="E22" s="128">
        <v>90.587230000000005</v>
      </c>
      <c r="F22" s="45" t="s">
        <v>110</v>
      </c>
    </row>
    <row r="23" spans="1:6" x14ac:dyDescent="0.35">
      <c r="A23" s="127" t="s">
        <v>289</v>
      </c>
      <c r="B23" s="134" t="s">
        <v>291</v>
      </c>
      <c r="C23" s="130">
        <v>74.821259999999995</v>
      </c>
      <c r="D23" s="131">
        <v>64.588750000000005</v>
      </c>
      <c r="E23" s="131">
        <v>85.05377</v>
      </c>
      <c r="F23" s="132" t="s">
        <v>110</v>
      </c>
    </row>
    <row r="24" spans="1:6" x14ac:dyDescent="0.35">
      <c r="A24" s="129" t="s">
        <v>289</v>
      </c>
      <c r="B24" s="129" t="s">
        <v>292</v>
      </c>
      <c r="C24" s="76">
        <v>79.622770000000003</v>
      </c>
      <c r="D24" s="128">
        <v>77.580579999999998</v>
      </c>
      <c r="E24" s="128">
        <v>81.664969999999997</v>
      </c>
      <c r="F24" s="45" t="s">
        <v>108</v>
      </c>
    </row>
    <row r="25" spans="1:6" x14ac:dyDescent="0.35">
      <c r="A25" s="127" t="s">
        <v>293</v>
      </c>
      <c r="B25" s="127" t="s">
        <v>294</v>
      </c>
      <c r="C25" s="130">
        <v>79.270759999999996</v>
      </c>
      <c r="D25" s="131">
        <v>77.138639999999995</v>
      </c>
      <c r="E25" s="131">
        <v>81.402879999999996</v>
      </c>
      <c r="F25" s="132" t="s">
        <v>108</v>
      </c>
    </row>
    <row r="26" spans="1:6" x14ac:dyDescent="0.35">
      <c r="A26" s="129" t="s">
        <v>293</v>
      </c>
      <c r="B26" s="129" t="s">
        <v>295</v>
      </c>
      <c r="C26" s="76">
        <v>80.342969999999994</v>
      </c>
      <c r="D26" s="128">
        <v>76.750600000000006</v>
      </c>
      <c r="E26" s="128">
        <v>83.935339999999997</v>
      </c>
      <c r="F26" s="45" t="s">
        <v>110</v>
      </c>
    </row>
    <row r="28" spans="1:6" x14ac:dyDescent="0.35">
      <c r="A28" s="6" t="s">
        <v>230</v>
      </c>
      <c r="B28" s="3" t="s">
        <v>541</v>
      </c>
    </row>
    <row r="29" spans="1:6" x14ac:dyDescent="0.35">
      <c r="A29" s="6" t="s">
        <v>194</v>
      </c>
      <c r="B29" s="3" t="s">
        <v>232</v>
      </c>
    </row>
    <row r="30" spans="1:6" x14ac:dyDescent="0.35">
      <c r="A30" s="6" t="s">
        <v>196</v>
      </c>
      <c r="B30" s="8" t="s">
        <v>298</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pageSetUpPr fitToPage="1"/>
  </sheetPr>
  <dimension ref="A1:F18"/>
  <sheetViews>
    <sheetView showGridLines="0" zoomScale="75" zoomScaleNormal="75" workbookViewId="0"/>
  </sheetViews>
  <sheetFormatPr defaultColWidth="8.7265625" defaultRowHeight="14.5" x14ac:dyDescent="0.35"/>
  <cols>
    <col min="1" max="1" width="23.26953125" customWidth="1"/>
    <col min="2" max="2" width="9.453125" customWidth="1"/>
    <col min="3" max="3" width="8.7265625" customWidth="1"/>
    <col min="4" max="4" width="18.1796875" customWidth="1"/>
    <col min="5" max="6" width="8.7265625" customWidth="1"/>
  </cols>
  <sheetData>
    <row r="1" spans="1:6" x14ac:dyDescent="0.35">
      <c r="A1" s="39" t="s">
        <v>544</v>
      </c>
      <c r="B1" s="5"/>
      <c r="C1" s="5"/>
      <c r="D1" s="5"/>
      <c r="E1" s="5"/>
      <c r="F1" s="5"/>
    </row>
    <row r="2" spans="1:6" x14ac:dyDescent="0.35">
      <c r="A2" s="39" t="s">
        <v>545</v>
      </c>
      <c r="B2" s="5"/>
      <c r="C2" s="5"/>
      <c r="D2" s="5"/>
      <c r="E2" s="5"/>
      <c r="F2" s="5"/>
    </row>
    <row r="3" spans="1:6" x14ac:dyDescent="0.35">
      <c r="A3" s="5"/>
      <c r="B3" s="5"/>
      <c r="C3" s="5"/>
      <c r="D3" s="5"/>
      <c r="E3" s="5"/>
      <c r="F3" s="5"/>
    </row>
    <row r="4" spans="1:6" x14ac:dyDescent="0.35">
      <c r="A4" s="73" t="s">
        <v>546</v>
      </c>
      <c r="B4" s="72" t="s">
        <v>265</v>
      </c>
    </row>
    <row r="5" spans="1:6" x14ac:dyDescent="0.35">
      <c r="A5" s="208" t="s">
        <v>547</v>
      </c>
      <c r="B5" s="51">
        <v>27.4</v>
      </c>
    </row>
    <row r="6" spans="1:6" x14ac:dyDescent="0.35">
      <c r="A6" s="88" t="s">
        <v>548</v>
      </c>
      <c r="B6" s="70">
        <v>27.3</v>
      </c>
    </row>
    <row r="7" spans="1:6" x14ac:dyDescent="0.35">
      <c r="A7" s="85" t="s">
        <v>549</v>
      </c>
      <c r="B7" s="51">
        <v>27.9</v>
      </c>
    </row>
    <row r="8" spans="1:6" x14ac:dyDescent="0.35">
      <c r="A8" s="212" t="s">
        <v>550</v>
      </c>
      <c r="B8" s="213">
        <v>28.6</v>
      </c>
    </row>
    <row r="10" spans="1:6" x14ac:dyDescent="0.35">
      <c r="A10" s="6" t="s">
        <v>230</v>
      </c>
      <c r="B10" s="32" t="s">
        <v>551</v>
      </c>
      <c r="D10" s="7"/>
      <c r="E10" s="7"/>
      <c r="F10" s="7"/>
    </row>
    <row r="11" spans="1:6" x14ac:dyDescent="0.35">
      <c r="A11" s="6" t="s">
        <v>194</v>
      </c>
      <c r="B11" s="31" t="s">
        <v>552</v>
      </c>
      <c r="D11" s="31"/>
      <c r="E11" s="31"/>
      <c r="F11" s="31"/>
    </row>
    <row r="12" spans="1:6" x14ac:dyDescent="0.35">
      <c r="A12" s="6" t="s">
        <v>196</v>
      </c>
      <c r="B12" s="31" t="s">
        <v>553</v>
      </c>
      <c r="D12" s="31"/>
      <c r="E12" s="31"/>
      <c r="F12" s="31"/>
    </row>
    <row r="13" spans="1:6" x14ac:dyDescent="0.35">
      <c r="A13" s="8"/>
      <c r="B13" s="31" t="s">
        <v>554</v>
      </c>
      <c r="D13" s="31"/>
      <c r="E13" s="31"/>
      <c r="F13" s="31"/>
    </row>
    <row r="14" spans="1:6" x14ac:dyDescent="0.35">
      <c r="A14" s="8"/>
      <c r="B14" s="31" t="s">
        <v>555</v>
      </c>
      <c r="D14" s="31"/>
      <c r="E14" s="31"/>
      <c r="F14" s="31"/>
    </row>
    <row r="15" spans="1:6" x14ac:dyDescent="0.35">
      <c r="A15" s="8"/>
      <c r="B15" s="31" t="s">
        <v>556</v>
      </c>
      <c r="D15" s="31"/>
      <c r="E15" s="31"/>
      <c r="F15" s="31"/>
    </row>
    <row r="16" spans="1:6" x14ac:dyDescent="0.35">
      <c r="A16" s="8"/>
      <c r="B16" s="31"/>
      <c r="D16" s="31"/>
      <c r="E16" s="31"/>
      <c r="F16" s="31"/>
    </row>
    <row r="18" spans="1:1" x14ac:dyDescent="0.35">
      <c r="A18" s="11"/>
    </row>
  </sheetData>
  <pageMargins left="0.44" right="0.45" top="0.75" bottom="0.75" header="0.3" footer="0.3"/>
  <pageSetup scale="6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2"/>
  <sheetViews>
    <sheetView showGridLines="0" zoomScale="75" zoomScaleNormal="75" workbookViewId="0"/>
  </sheetViews>
  <sheetFormatPr defaultColWidth="8.7265625" defaultRowHeight="14.5" x14ac:dyDescent="0.35"/>
  <cols>
    <col min="1" max="1" width="23.26953125" customWidth="1"/>
    <col min="2" max="2" width="26.7265625" customWidth="1"/>
    <col min="3" max="3" width="10.54296875" customWidth="1"/>
    <col min="4" max="5" width="17.26953125" bestFit="1" customWidth="1"/>
    <col min="6" max="6" width="12.26953125" customWidth="1"/>
  </cols>
  <sheetData>
    <row r="1" spans="1:6" x14ac:dyDescent="0.35">
      <c r="A1" s="38" t="s">
        <v>557</v>
      </c>
    </row>
    <row r="2" spans="1:6" x14ac:dyDescent="0.35">
      <c r="A2" s="39" t="s">
        <v>558</v>
      </c>
    </row>
    <row r="4" spans="1:6" ht="28.9" customHeight="1" x14ac:dyDescent="0.35">
      <c r="A4" s="53" t="s">
        <v>206</v>
      </c>
      <c r="B4" s="54" t="s">
        <v>207</v>
      </c>
      <c r="C4" s="54" t="s">
        <v>265</v>
      </c>
      <c r="D4" s="53" t="s">
        <v>266</v>
      </c>
      <c r="E4" s="53" t="s">
        <v>267</v>
      </c>
      <c r="F4" s="72" t="s">
        <v>268</v>
      </c>
    </row>
    <row r="5" spans="1:6" x14ac:dyDescent="0.35">
      <c r="A5" s="56" t="s">
        <v>107</v>
      </c>
      <c r="B5" s="56" t="s">
        <v>107</v>
      </c>
      <c r="C5" s="57">
        <v>42.308349999999997</v>
      </c>
      <c r="D5" s="52">
        <v>41.430660000000003</v>
      </c>
      <c r="E5" s="52">
        <v>43.186039999999998</v>
      </c>
      <c r="F5" s="58" t="s">
        <v>9</v>
      </c>
    </row>
    <row r="6" spans="1:6" x14ac:dyDescent="0.35">
      <c r="A6" s="59" t="s">
        <v>219</v>
      </c>
      <c r="B6" s="59" t="s">
        <v>220</v>
      </c>
      <c r="C6" s="60">
        <v>38.944969999999998</v>
      </c>
      <c r="D6" s="61">
        <v>37.758609999999997</v>
      </c>
      <c r="E6" s="61">
        <v>40.131320000000002</v>
      </c>
      <c r="F6" s="62" t="s">
        <v>108</v>
      </c>
    </row>
    <row r="7" spans="1:6" x14ac:dyDescent="0.35">
      <c r="A7" s="56" t="s">
        <v>219</v>
      </c>
      <c r="B7" s="56" t="s">
        <v>221</v>
      </c>
      <c r="C7" s="57">
        <v>45.503100000000003</v>
      </c>
      <c r="D7" s="52">
        <v>44.320599999999999</v>
      </c>
      <c r="E7" s="52">
        <v>46.685600000000001</v>
      </c>
      <c r="F7" s="58" t="s">
        <v>125</v>
      </c>
    </row>
    <row r="8" spans="1:6" x14ac:dyDescent="0.35">
      <c r="A8" s="59" t="s">
        <v>269</v>
      </c>
      <c r="B8" s="59" t="s">
        <v>270</v>
      </c>
      <c r="C8" s="60">
        <v>49.294530000000002</v>
      </c>
      <c r="D8" s="102">
        <v>47.060180000000003</v>
      </c>
      <c r="E8" s="102">
        <v>51.528880000000001</v>
      </c>
      <c r="F8" s="62" t="s">
        <v>125</v>
      </c>
    </row>
    <row r="9" spans="1:6" x14ac:dyDescent="0.35">
      <c r="A9" s="56" t="s">
        <v>269</v>
      </c>
      <c r="B9" s="56" t="s">
        <v>271</v>
      </c>
      <c r="C9" s="57">
        <v>48.395449999999997</v>
      </c>
      <c r="D9" s="103">
        <v>46.313679999999998</v>
      </c>
      <c r="E9" s="103">
        <v>50.477209999999999</v>
      </c>
      <c r="F9" s="58" t="s">
        <v>125</v>
      </c>
    </row>
    <row r="10" spans="1:6" x14ac:dyDescent="0.35">
      <c r="A10" s="59" t="s">
        <v>269</v>
      </c>
      <c r="B10" s="59" t="s">
        <v>272</v>
      </c>
      <c r="C10" s="60">
        <v>43.65813</v>
      </c>
      <c r="D10" s="102">
        <v>41.833300000000001</v>
      </c>
      <c r="E10" s="102">
        <v>45.482959999999999</v>
      </c>
      <c r="F10" s="62" t="s">
        <v>125</v>
      </c>
    </row>
    <row r="11" spans="1:6" x14ac:dyDescent="0.35">
      <c r="A11" s="56" t="s">
        <v>269</v>
      </c>
      <c r="B11" s="56" t="s">
        <v>273</v>
      </c>
      <c r="C11" s="57">
        <v>38.706710000000001</v>
      </c>
      <c r="D11" s="103">
        <v>37.020740000000004</v>
      </c>
      <c r="E11" s="103">
        <v>40.392670000000003</v>
      </c>
      <c r="F11" s="58" t="s">
        <v>125</v>
      </c>
    </row>
    <row r="12" spans="1:6" x14ac:dyDescent="0.35">
      <c r="A12" s="63" t="s">
        <v>269</v>
      </c>
      <c r="B12" s="63" t="s">
        <v>274</v>
      </c>
      <c r="C12" s="64">
        <v>32.978340000000003</v>
      </c>
      <c r="D12" s="101">
        <v>31.06823</v>
      </c>
      <c r="E12" s="101">
        <v>34.888460000000002</v>
      </c>
      <c r="F12" s="45" t="s">
        <v>108</v>
      </c>
    </row>
    <row r="13" spans="1:6" x14ac:dyDescent="0.35">
      <c r="A13" s="127" t="s">
        <v>275</v>
      </c>
      <c r="B13" s="127" t="s">
        <v>276</v>
      </c>
      <c r="C13" s="130">
        <v>38.232349999999997</v>
      </c>
      <c r="D13" s="131">
        <v>37.320540000000001</v>
      </c>
      <c r="E13" s="131">
        <v>39.144159999999999</v>
      </c>
      <c r="F13" s="132" t="s">
        <v>108</v>
      </c>
    </row>
    <row r="14" spans="1:6" x14ac:dyDescent="0.35">
      <c r="A14" s="129" t="s">
        <v>275</v>
      </c>
      <c r="B14" s="129" t="s">
        <v>277</v>
      </c>
      <c r="C14" s="76">
        <v>55.679340000000003</v>
      </c>
      <c r="D14" s="128">
        <v>51.799050000000001</v>
      </c>
      <c r="E14" s="128">
        <v>59.559640000000002</v>
      </c>
      <c r="F14" s="45" t="s">
        <v>125</v>
      </c>
    </row>
    <row r="15" spans="1:6" x14ac:dyDescent="0.35">
      <c r="A15" s="127" t="s">
        <v>275</v>
      </c>
      <c r="B15" s="127" t="s">
        <v>278</v>
      </c>
      <c r="C15" s="130">
        <v>51.520319999999998</v>
      </c>
      <c r="D15" s="131">
        <v>46.807949999999998</v>
      </c>
      <c r="E15" s="131">
        <v>56.232680000000002</v>
      </c>
      <c r="F15" s="132" t="s">
        <v>125</v>
      </c>
    </row>
    <row r="16" spans="1:6" x14ac:dyDescent="0.35">
      <c r="A16" s="129" t="s">
        <v>275</v>
      </c>
      <c r="B16" s="129" t="s">
        <v>279</v>
      </c>
      <c r="C16" s="76">
        <v>50.555860000000003</v>
      </c>
      <c r="D16" s="128">
        <v>44.988599999999998</v>
      </c>
      <c r="E16" s="128">
        <v>56.12312</v>
      </c>
      <c r="F16" s="45" t="s">
        <v>125</v>
      </c>
    </row>
    <row r="17" spans="1:6" x14ac:dyDescent="0.35">
      <c r="A17" s="127" t="s">
        <v>275</v>
      </c>
      <c r="B17" s="127" t="s">
        <v>280</v>
      </c>
      <c r="C17" s="130">
        <v>48.423589999999997</v>
      </c>
      <c r="D17" s="131">
        <v>42.694110000000002</v>
      </c>
      <c r="E17" s="131">
        <v>54.153080000000003</v>
      </c>
      <c r="F17" s="132" t="s">
        <v>125</v>
      </c>
    </row>
    <row r="18" spans="1:6" x14ac:dyDescent="0.35">
      <c r="A18" s="129" t="s">
        <v>275</v>
      </c>
      <c r="B18" s="129" t="s">
        <v>282</v>
      </c>
      <c r="C18" s="76">
        <v>42.661729999999999</v>
      </c>
      <c r="D18" s="128">
        <v>34.818390000000001</v>
      </c>
      <c r="E18" s="128">
        <v>50.50508</v>
      </c>
      <c r="F18" s="45" t="s">
        <v>110</v>
      </c>
    </row>
    <row r="19" spans="1:6" x14ac:dyDescent="0.35">
      <c r="A19" s="127" t="s">
        <v>275</v>
      </c>
      <c r="B19" s="127" t="s">
        <v>284</v>
      </c>
      <c r="C19" s="130">
        <v>54.459919999999997</v>
      </c>
      <c r="D19" s="131">
        <v>48.261060000000001</v>
      </c>
      <c r="E19" s="131">
        <v>60.65878</v>
      </c>
      <c r="F19" s="132" t="s">
        <v>125</v>
      </c>
    </row>
    <row r="20" spans="1:6" x14ac:dyDescent="0.35">
      <c r="A20" s="129" t="s">
        <v>275</v>
      </c>
      <c r="B20" s="129" t="s">
        <v>285</v>
      </c>
      <c r="C20" s="76">
        <v>49.249360000000003</v>
      </c>
      <c r="D20" s="128">
        <v>43.052149999999997</v>
      </c>
      <c r="E20" s="128">
        <v>55.446559999999998</v>
      </c>
      <c r="F20" s="45" t="s">
        <v>125</v>
      </c>
    </row>
    <row r="21" spans="1:6" x14ac:dyDescent="0.35">
      <c r="A21" s="127" t="s">
        <v>275</v>
      </c>
      <c r="B21" s="127" t="s">
        <v>287</v>
      </c>
      <c r="C21" s="130">
        <v>37.011789999999998</v>
      </c>
      <c r="D21" s="131">
        <v>31.025919999999999</v>
      </c>
      <c r="E21" s="131">
        <v>42.997660000000003</v>
      </c>
      <c r="F21" s="132" t="s">
        <v>110</v>
      </c>
    </row>
    <row r="22" spans="1:6" x14ac:dyDescent="0.35">
      <c r="A22" s="129" t="s">
        <v>289</v>
      </c>
      <c r="B22" s="138" t="s">
        <v>290</v>
      </c>
      <c r="C22" s="76">
        <v>53.480089999999997</v>
      </c>
      <c r="D22" s="128">
        <v>49.027589999999996</v>
      </c>
      <c r="E22" s="128">
        <v>57.932589999999998</v>
      </c>
      <c r="F22" s="45" t="s">
        <v>125</v>
      </c>
    </row>
    <row r="23" spans="1:6" x14ac:dyDescent="0.35">
      <c r="A23" s="127" t="s">
        <v>289</v>
      </c>
      <c r="B23" s="134" t="s">
        <v>291</v>
      </c>
      <c r="C23" s="130">
        <v>47.915460000000003</v>
      </c>
      <c r="D23" s="131">
        <v>45.758800000000001</v>
      </c>
      <c r="E23" s="131">
        <v>50.072119999999998</v>
      </c>
      <c r="F23" s="132" t="s">
        <v>125</v>
      </c>
    </row>
    <row r="24" spans="1:6" x14ac:dyDescent="0.35">
      <c r="A24" s="129" t="s">
        <v>289</v>
      </c>
      <c r="B24" s="129" t="s">
        <v>292</v>
      </c>
      <c r="C24" s="76">
        <v>38.321420000000003</v>
      </c>
      <c r="D24" s="128">
        <v>37.368929999999999</v>
      </c>
      <c r="E24" s="128">
        <v>39.273919999999997</v>
      </c>
      <c r="F24" s="45" t="s">
        <v>108</v>
      </c>
    </row>
    <row r="25" spans="1:6" x14ac:dyDescent="0.35">
      <c r="A25" s="127" t="s">
        <v>293</v>
      </c>
      <c r="B25" s="127" t="s">
        <v>294</v>
      </c>
      <c r="C25" s="130">
        <v>42.553489999999996</v>
      </c>
      <c r="D25" s="131">
        <v>41.592100000000002</v>
      </c>
      <c r="E25" s="131">
        <v>43.514890000000001</v>
      </c>
      <c r="F25" s="132" t="s">
        <v>108</v>
      </c>
    </row>
    <row r="26" spans="1:6" x14ac:dyDescent="0.35">
      <c r="A26" s="129" t="s">
        <v>293</v>
      </c>
      <c r="B26" s="129" t="s">
        <v>295</v>
      </c>
      <c r="C26" s="76">
        <v>39.460569999999997</v>
      </c>
      <c r="D26" s="128">
        <v>37.83623</v>
      </c>
      <c r="E26" s="128">
        <v>41.084899999999998</v>
      </c>
      <c r="F26" s="45" t="s">
        <v>125</v>
      </c>
    </row>
    <row r="28" spans="1:6" x14ac:dyDescent="0.35">
      <c r="A28" s="6" t="s">
        <v>230</v>
      </c>
      <c r="B28" s="3" t="s">
        <v>559</v>
      </c>
    </row>
    <row r="29" spans="1:6" x14ac:dyDescent="0.35">
      <c r="A29" s="6" t="s">
        <v>194</v>
      </c>
      <c r="B29" s="3" t="s">
        <v>232</v>
      </c>
    </row>
    <row r="30" spans="1:6" x14ac:dyDescent="0.35">
      <c r="A30" s="6" t="s">
        <v>196</v>
      </c>
      <c r="B30" s="3" t="s">
        <v>297</v>
      </c>
    </row>
    <row r="31" spans="1:6" x14ac:dyDescent="0.35">
      <c r="B31" s="36" t="s">
        <v>560</v>
      </c>
    </row>
    <row r="32" spans="1:6" x14ac:dyDescent="0.35">
      <c r="B32" s="8" t="s">
        <v>298</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2"/>
  <sheetViews>
    <sheetView showGridLines="0" zoomScale="75" zoomScaleNormal="75" workbookViewId="0"/>
  </sheetViews>
  <sheetFormatPr defaultColWidth="8.7265625" defaultRowHeight="14.5" x14ac:dyDescent="0.35"/>
  <cols>
    <col min="1" max="1" width="23.6328125" customWidth="1"/>
    <col min="2" max="2" width="26.81640625" customWidth="1"/>
    <col min="3" max="3" width="9.7265625" customWidth="1"/>
    <col min="4" max="5" width="17.26953125" customWidth="1"/>
    <col min="6" max="6" width="12.1796875" style="14" customWidth="1"/>
  </cols>
  <sheetData>
    <row r="1" spans="1:6" s="5" customFormat="1" x14ac:dyDescent="0.35">
      <c r="A1" s="39" t="s">
        <v>561</v>
      </c>
      <c r="E1" s="33"/>
      <c r="F1" s="46"/>
    </row>
    <row r="2" spans="1:6" s="5" customFormat="1" x14ac:dyDescent="0.35">
      <c r="A2" s="39" t="s">
        <v>562</v>
      </c>
      <c r="F2" s="46"/>
    </row>
    <row r="3" spans="1:6" s="5" customFormat="1" x14ac:dyDescent="0.35">
      <c r="F3" s="46"/>
    </row>
    <row r="4" spans="1:6" ht="29.65" customHeight="1" x14ac:dyDescent="0.35">
      <c r="A4" s="53" t="s">
        <v>206</v>
      </c>
      <c r="B4" s="53" t="s">
        <v>207</v>
      </c>
      <c r="C4" s="105" t="s">
        <v>265</v>
      </c>
      <c r="D4" s="53" t="s">
        <v>266</v>
      </c>
      <c r="E4" s="53" t="s">
        <v>267</v>
      </c>
      <c r="F4" s="72" t="s">
        <v>268</v>
      </c>
    </row>
    <row r="5" spans="1:6" x14ac:dyDescent="0.35">
      <c r="A5" s="56" t="s">
        <v>107</v>
      </c>
      <c r="B5" s="56" t="s">
        <v>107</v>
      </c>
      <c r="C5" s="57">
        <v>72.969570000000004</v>
      </c>
      <c r="D5" s="106">
        <v>70.596339999999998</v>
      </c>
      <c r="E5" s="106">
        <v>75.342799999999997</v>
      </c>
      <c r="F5" s="58" t="s">
        <v>9</v>
      </c>
    </row>
    <row r="6" spans="1:6" x14ac:dyDescent="0.35">
      <c r="A6" s="59" t="s">
        <v>219</v>
      </c>
      <c r="B6" s="59" t="s">
        <v>220</v>
      </c>
      <c r="C6" s="60">
        <v>68.148849999999996</v>
      </c>
      <c r="D6" s="107">
        <v>64.675809999999998</v>
      </c>
      <c r="E6" s="107">
        <v>71.621899999999997</v>
      </c>
      <c r="F6" s="62" t="s">
        <v>108</v>
      </c>
    </row>
    <row r="7" spans="1:6" x14ac:dyDescent="0.35">
      <c r="A7" s="56" t="s">
        <v>219</v>
      </c>
      <c r="B7" s="56" t="s">
        <v>221</v>
      </c>
      <c r="C7" s="57">
        <v>78.268940000000001</v>
      </c>
      <c r="D7" s="106">
        <v>75.116969999999995</v>
      </c>
      <c r="E7" s="106">
        <v>81.420910000000006</v>
      </c>
      <c r="F7" s="58" t="s">
        <v>125</v>
      </c>
    </row>
    <row r="8" spans="1:6" x14ac:dyDescent="0.35">
      <c r="A8" s="59" t="s">
        <v>269</v>
      </c>
      <c r="B8" s="59" t="s">
        <v>270</v>
      </c>
      <c r="C8" s="60">
        <v>81.058800000000005</v>
      </c>
      <c r="D8" s="107">
        <v>76.409790000000001</v>
      </c>
      <c r="E8" s="107">
        <v>85.707809999999995</v>
      </c>
      <c r="F8" s="62" t="s">
        <v>125</v>
      </c>
    </row>
    <row r="9" spans="1:6" x14ac:dyDescent="0.35">
      <c r="A9" s="56" t="s">
        <v>269</v>
      </c>
      <c r="B9" s="56" t="s">
        <v>271</v>
      </c>
      <c r="C9" s="57">
        <v>68.392480000000006</v>
      </c>
      <c r="D9" s="106">
        <v>62.621470000000002</v>
      </c>
      <c r="E9" s="106">
        <v>74.163489999999996</v>
      </c>
      <c r="F9" s="58" t="s">
        <v>110</v>
      </c>
    </row>
    <row r="10" spans="1:6" x14ac:dyDescent="0.35">
      <c r="A10" s="59" t="s">
        <v>269</v>
      </c>
      <c r="B10" s="59" t="s">
        <v>272</v>
      </c>
      <c r="C10" s="60">
        <v>71.229820000000004</v>
      </c>
      <c r="D10" s="107">
        <v>65.576589999999996</v>
      </c>
      <c r="E10" s="107">
        <v>76.883049999999997</v>
      </c>
      <c r="F10" s="62" t="s">
        <v>110</v>
      </c>
    </row>
    <row r="11" spans="1:6" x14ac:dyDescent="0.35">
      <c r="A11" s="56" t="s">
        <v>269</v>
      </c>
      <c r="B11" s="56" t="s">
        <v>273</v>
      </c>
      <c r="C11" s="57">
        <v>69.592209999999994</v>
      </c>
      <c r="D11" s="106">
        <v>64.2684</v>
      </c>
      <c r="E11" s="106">
        <v>74.916020000000003</v>
      </c>
      <c r="F11" s="58" t="s">
        <v>110</v>
      </c>
    </row>
    <row r="12" spans="1:6" x14ac:dyDescent="0.35">
      <c r="A12" s="63" t="s">
        <v>269</v>
      </c>
      <c r="B12" s="63" t="s">
        <v>274</v>
      </c>
      <c r="C12" s="64">
        <v>69.15795</v>
      </c>
      <c r="D12" s="104">
        <v>63.023519999999998</v>
      </c>
      <c r="E12" s="104">
        <v>75.292389999999997</v>
      </c>
      <c r="F12" s="45" t="s">
        <v>108</v>
      </c>
    </row>
    <row r="13" spans="1:6" x14ac:dyDescent="0.35">
      <c r="A13" s="127" t="s">
        <v>275</v>
      </c>
      <c r="B13" s="127" t="s">
        <v>276</v>
      </c>
      <c r="C13" s="130">
        <v>69.734009999999998</v>
      </c>
      <c r="D13" s="131">
        <v>66.677949999999996</v>
      </c>
      <c r="E13" s="131">
        <v>72.790059999999997</v>
      </c>
      <c r="F13" s="132" t="s">
        <v>108</v>
      </c>
    </row>
    <row r="14" spans="1:6" x14ac:dyDescent="0.35">
      <c r="A14" s="129" t="s">
        <v>275</v>
      </c>
      <c r="B14" s="129" t="s">
        <v>277</v>
      </c>
      <c r="C14" s="76">
        <v>72.577190000000002</v>
      </c>
      <c r="D14" s="128">
        <v>62.170409999999997</v>
      </c>
      <c r="E14" s="128">
        <v>82.983980000000003</v>
      </c>
      <c r="F14" s="45" t="s">
        <v>110</v>
      </c>
    </row>
    <row r="15" spans="1:6" x14ac:dyDescent="0.35">
      <c r="A15" s="127" t="s">
        <v>275</v>
      </c>
      <c r="B15" s="127" t="s">
        <v>278</v>
      </c>
      <c r="C15" s="130">
        <v>82.424580000000006</v>
      </c>
      <c r="D15" s="131">
        <v>72.847080000000005</v>
      </c>
      <c r="E15" s="131">
        <v>92.002080000000007</v>
      </c>
      <c r="F15" s="132" t="s">
        <v>125</v>
      </c>
    </row>
    <row r="16" spans="1:6" x14ac:dyDescent="0.35">
      <c r="A16" s="129" t="s">
        <v>275</v>
      </c>
      <c r="B16" s="129" t="s">
        <v>279</v>
      </c>
      <c r="C16" s="76">
        <v>89.709699999999998</v>
      </c>
      <c r="D16" s="128">
        <v>82.660730000000001</v>
      </c>
      <c r="E16" s="128">
        <v>96.758660000000006</v>
      </c>
      <c r="F16" s="45" t="s">
        <v>125</v>
      </c>
    </row>
    <row r="17" spans="1:6" x14ac:dyDescent="0.35">
      <c r="A17" s="127" t="s">
        <v>275</v>
      </c>
      <c r="B17" s="127" t="s">
        <v>280</v>
      </c>
      <c r="C17" s="130">
        <v>81.688379999999995</v>
      </c>
      <c r="D17" s="131">
        <v>69.639840000000007</v>
      </c>
      <c r="E17" s="131">
        <v>93.736930000000001</v>
      </c>
      <c r="F17" s="132" t="s">
        <v>110</v>
      </c>
    </row>
    <row r="18" spans="1:6" x14ac:dyDescent="0.35">
      <c r="A18" s="129" t="s">
        <v>275</v>
      </c>
      <c r="B18" s="129" t="s">
        <v>282</v>
      </c>
      <c r="C18" s="76" t="s">
        <v>563</v>
      </c>
      <c r="D18" s="128">
        <v>55.61186</v>
      </c>
      <c r="E18" s="128">
        <v>102.3289</v>
      </c>
      <c r="F18" s="45" t="s">
        <v>110</v>
      </c>
    </row>
    <row r="19" spans="1:6" x14ac:dyDescent="0.35">
      <c r="A19" s="127" t="s">
        <v>275</v>
      </c>
      <c r="B19" s="127" t="s">
        <v>284</v>
      </c>
      <c r="C19" s="130">
        <v>73.800200000000004</v>
      </c>
      <c r="D19" s="131">
        <v>60.448540000000001</v>
      </c>
      <c r="E19" s="131">
        <v>87.151859999999999</v>
      </c>
      <c r="F19" s="132" t="s">
        <v>110</v>
      </c>
    </row>
    <row r="20" spans="1:6" x14ac:dyDescent="0.35">
      <c r="A20" s="129" t="s">
        <v>275</v>
      </c>
      <c r="B20" s="129" t="s">
        <v>285</v>
      </c>
      <c r="C20" s="76">
        <v>85.041619999999995</v>
      </c>
      <c r="D20" s="128">
        <v>73.655240000000006</v>
      </c>
      <c r="E20" s="128">
        <v>96.427999999999997</v>
      </c>
      <c r="F20" s="45" t="s">
        <v>125</v>
      </c>
    </row>
    <row r="21" spans="1:6" x14ac:dyDescent="0.35">
      <c r="A21" s="127" t="s">
        <v>275</v>
      </c>
      <c r="B21" s="127" t="s">
        <v>287</v>
      </c>
      <c r="C21" s="130">
        <v>80.222080000000005</v>
      </c>
      <c r="D21" s="131">
        <v>69.708979999999997</v>
      </c>
      <c r="E21" s="131">
        <v>90.735169999999997</v>
      </c>
      <c r="F21" s="132" t="s">
        <v>110</v>
      </c>
    </row>
    <row r="22" spans="1:6" x14ac:dyDescent="0.35">
      <c r="A22" s="129" t="s">
        <v>289</v>
      </c>
      <c r="B22" s="138" t="s">
        <v>290</v>
      </c>
      <c r="C22" s="76">
        <v>81.057559999999995</v>
      </c>
      <c r="D22" s="128">
        <v>73.128519999999995</v>
      </c>
      <c r="E22" s="128">
        <v>88.986609999999999</v>
      </c>
      <c r="F22" s="45" t="s">
        <v>125</v>
      </c>
    </row>
    <row r="23" spans="1:6" x14ac:dyDescent="0.35">
      <c r="A23" s="127" t="s">
        <v>289</v>
      </c>
      <c r="B23" s="134" t="s">
        <v>291</v>
      </c>
      <c r="C23" s="130">
        <v>75.383229999999998</v>
      </c>
      <c r="D23" s="131">
        <v>63.800469999999997</v>
      </c>
      <c r="E23" s="131">
        <v>86.965990000000005</v>
      </c>
      <c r="F23" s="132" t="s">
        <v>110</v>
      </c>
    </row>
    <row r="24" spans="1:6" x14ac:dyDescent="0.35">
      <c r="A24" s="129" t="s">
        <v>289</v>
      </c>
      <c r="B24" s="129" t="s">
        <v>292</v>
      </c>
      <c r="C24" s="76">
        <v>72.063820000000007</v>
      </c>
      <c r="D24" s="128">
        <v>69.439679999999996</v>
      </c>
      <c r="E24" s="128">
        <v>74.687960000000004</v>
      </c>
      <c r="F24" s="45" t="s">
        <v>108</v>
      </c>
    </row>
    <row r="25" spans="1:6" x14ac:dyDescent="0.35">
      <c r="A25" s="127" t="s">
        <v>293</v>
      </c>
      <c r="B25" s="127" t="s">
        <v>294</v>
      </c>
      <c r="C25" s="130">
        <v>73.254040000000003</v>
      </c>
      <c r="D25" s="131">
        <v>70.666939999999997</v>
      </c>
      <c r="E25" s="131">
        <v>75.841139999999996</v>
      </c>
      <c r="F25" s="132" t="s">
        <v>108</v>
      </c>
    </row>
    <row r="26" spans="1:6" x14ac:dyDescent="0.35">
      <c r="A26" s="129" t="s">
        <v>293</v>
      </c>
      <c r="B26" s="129" t="s">
        <v>295</v>
      </c>
      <c r="C26" s="76">
        <v>70.514979999999994</v>
      </c>
      <c r="D26" s="128">
        <v>65.247640000000004</v>
      </c>
      <c r="E26" s="128">
        <v>75.782309999999995</v>
      </c>
      <c r="F26" s="45" t="s">
        <v>110</v>
      </c>
    </row>
    <row r="28" spans="1:6" x14ac:dyDescent="0.35">
      <c r="A28" s="3" t="s">
        <v>230</v>
      </c>
      <c r="B28" s="3" t="s">
        <v>559</v>
      </c>
    </row>
    <row r="29" spans="1:6" x14ac:dyDescent="0.35">
      <c r="A29" s="3" t="s">
        <v>194</v>
      </c>
      <c r="B29" s="3" t="s">
        <v>232</v>
      </c>
    </row>
    <row r="30" spans="1:6" x14ac:dyDescent="0.35">
      <c r="A30" s="3" t="s">
        <v>196</v>
      </c>
      <c r="B30" s="36" t="s">
        <v>564</v>
      </c>
    </row>
    <row r="31" spans="1:6" x14ac:dyDescent="0.35">
      <c r="A31" s="8"/>
      <c r="B31" s="8" t="s">
        <v>298</v>
      </c>
    </row>
    <row r="32" spans="1:6" x14ac:dyDescent="0.35">
      <c r="B32" t="s">
        <v>202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32"/>
  <sheetViews>
    <sheetView showGridLines="0" zoomScale="75" zoomScaleNormal="75" workbookViewId="0"/>
  </sheetViews>
  <sheetFormatPr defaultRowHeight="14.5" x14ac:dyDescent="0.35"/>
  <cols>
    <col min="1" max="1" width="23.26953125" customWidth="1"/>
    <col min="2" max="2" width="27.453125" customWidth="1"/>
    <col min="3" max="3" width="9.26953125" customWidth="1"/>
    <col min="4" max="5" width="17.26953125" bestFit="1" customWidth="1"/>
    <col min="6" max="6" width="12.1796875" style="14" customWidth="1"/>
  </cols>
  <sheetData>
    <row r="1" spans="1:6" x14ac:dyDescent="0.35">
      <c r="A1" s="39" t="s">
        <v>565</v>
      </c>
    </row>
    <row r="2" spans="1:6" x14ac:dyDescent="0.35">
      <c r="A2" s="39" t="s">
        <v>566</v>
      </c>
    </row>
    <row r="4" spans="1:6" ht="28.9" customHeight="1" x14ac:dyDescent="0.35">
      <c r="A4" s="53" t="s">
        <v>206</v>
      </c>
      <c r="B4" s="53" t="s">
        <v>207</v>
      </c>
      <c r="C4" s="53" t="s">
        <v>265</v>
      </c>
      <c r="D4" s="53" t="s">
        <v>266</v>
      </c>
      <c r="E4" s="53" t="s">
        <v>267</v>
      </c>
      <c r="F4" s="72" t="s">
        <v>268</v>
      </c>
    </row>
    <row r="5" spans="1:6" x14ac:dyDescent="0.35">
      <c r="A5" s="56" t="s">
        <v>107</v>
      </c>
      <c r="B5" s="56" t="s">
        <v>107</v>
      </c>
      <c r="C5" s="57">
        <v>48.764837948527742</v>
      </c>
      <c r="D5" s="57">
        <v>47.903147526970734</v>
      </c>
      <c r="E5" s="57">
        <v>49.626528370084742</v>
      </c>
      <c r="F5" s="58" t="s">
        <v>9</v>
      </c>
    </row>
    <row r="6" spans="1:6" x14ac:dyDescent="0.35">
      <c r="A6" s="59" t="s">
        <v>219</v>
      </c>
      <c r="B6" s="59" t="s">
        <v>220</v>
      </c>
      <c r="C6" s="60">
        <v>47.584197202318457</v>
      </c>
      <c r="D6" s="60">
        <v>46.365980914001966</v>
      </c>
      <c r="E6" s="60">
        <v>48.802413490634947</v>
      </c>
      <c r="F6" s="62" t="s">
        <v>108</v>
      </c>
    </row>
    <row r="7" spans="1:6" x14ac:dyDescent="0.35">
      <c r="A7" s="56" t="s">
        <v>219</v>
      </c>
      <c r="B7" s="56" t="s">
        <v>221</v>
      </c>
      <c r="C7" s="57">
        <v>49.91007261265861</v>
      </c>
      <c r="D7" s="57">
        <v>48.727724025753822</v>
      </c>
      <c r="E7" s="57">
        <v>51.092421199563397</v>
      </c>
      <c r="F7" s="58" t="s">
        <v>125</v>
      </c>
    </row>
    <row r="8" spans="1:6" x14ac:dyDescent="0.35">
      <c r="A8" s="59" t="s">
        <v>269</v>
      </c>
      <c r="B8" s="59" t="s">
        <v>270</v>
      </c>
      <c r="C8" s="60">
        <v>54.507589157875493</v>
      </c>
      <c r="D8" s="60">
        <v>52.281250226387463</v>
      </c>
      <c r="E8" s="60">
        <v>56.733928089363516</v>
      </c>
      <c r="F8" s="62" t="s">
        <v>125</v>
      </c>
    </row>
    <row r="9" spans="1:6" x14ac:dyDescent="0.35">
      <c r="A9" s="56" t="s">
        <v>269</v>
      </c>
      <c r="B9" s="56" t="s">
        <v>271</v>
      </c>
      <c r="C9" s="57">
        <v>48.041475018757218</v>
      </c>
      <c r="D9" s="57">
        <v>45.798519373918914</v>
      </c>
      <c r="E9" s="57">
        <v>50.284430663595522</v>
      </c>
      <c r="F9" s="58" t="s">
        <v>110</v>
      </c>
    </row>
    <row r="10" spans="1:6" x14ac:dyDescent="0.35">
      <c r="A10" s="59" t="s">
        <v>269</v>
      </c>
      <c r="B10" s="59" t="s">
        <v>272</v>
      </c>
      <c r="C10" s="60">
        <v>47.350073843130062</v>
      </c>
      <c r="D10" s="60">
        <v>45.292030880712773</v>
      </c>
      <c r="E10" s="60">
        <v>49.408116805547351</v>
      </c>
      <c r="F10" s="62" t="s">
        <v>110</v>
      </c>
    </row>
    <row r="11" spans="1:6" x14ac:dyDescent="0.35">
      <c r="A11" s="56" t="s">
        <v>269</v>
      </c>
      <c r="B11" s="56" t="s">
        <v>273</v>
      </c>
      <c r="C11" s="57">
        <v>46.086209120488292</v>
      </c>
      <c r="D11" s="57">
        <v>44.277557740159388</v>
      </c>
      <c r="E11" s="57">
        <v>47.894860500817202</v>
      </c>
      <c r="F11" s="58" t="s">
        <v>110</v>
      </c>
    </row>
    <row r="12" spans="1:6" x14ac:dyDescent="0.35">
      <c r="A12" s="63" t="s">
        <v>269</v>
      </c>
      <c r="B12" s="63" t="s">
        <v>274</v>
      </c>
      <c r="C12" s="64">
        <v>48.00191117316551</v>
      </c>
      <c r="D12" s="64">
        <v>46.138807772066066</v>
      </c>
      <c r="E12" s="64">
        <v>49.865014574264961</v>
      </c>
      <c r="F12" s="45" t="s">
        <v>108</v>
      </c>
    </row>
    <row r="13" spans="1:6" x14ac:dyDescent="0.35">
      <c r="A13" s="127" t="s">
        <v>275</v>
      </c>
      <c r="B13" s="127" t="s">
        <v>276</v>
      </c>
      <c r="C13" s="130">
        <v>48.604504790846825</v>
      </c>
      <c r="D13" s="131">
        <v>47.644523286407804</v>
      </c>
      <c r="E13" s="131">
        <v>49.564486295285846</v>
      </c>
      <c r="F13" s="132" t="s">
        <v>108</v>
      </c>
    </row>
    <row r="14" spans="1:6" x14ac:dyDescent="0.35">
      <c r="A14" s="129" t="s">
        <v>275</v>
      </c>
      <c r="B14" s="129" t="s">
        <v>277</v>
      </c>
      <c r="C14" s="76">
        <v>48.77755359915605</v>
      </c>
      <c r="D14" s="128">
        <v>44.671922016166306</v>
      </c>
      <c r="E14" s="128">
        <v>52.883185182145809</v>
      </c>
      <c r="F14" s="45" t="s">
        <v>110</v>
      </c>
    </row>
    <row r="15" spans="1:6" x14ac:dyDescent="0.35">
      <c r="A15" s="127" t="s">
        <v>275</v>
      </c>
      <c r="B15" s="127" t="s">
        <v>278</v>
      </c>
      <c r="C15" s="130">
        <v>44.886976903228309</v>
      </c>
      <c r="D15" s="131">
        <v>40.164420664981513</v>
      </c>
      <c r="E15" s="131">
        <v>49.609533141475104</v>
      </c>
      <c r="F15" s="132" t="s">
        <v>110</v>
      </c>
    </row>
    <row r="16" spans="1:6" x14ac:dyDescent="0.35">
      <c r="A16" s="129" t="s">
        <v>275</v>
      </c>
      <c r="B16" s="129" t="s">
        <v>279</v>
      </c>
      <c r="C16" s="76">
        <v>50.058452368900987</v>
      </c>
      <c r="D16" s="128">
        <v>44.821613811724362</v>
      </c>
      <c r="E16" s="128">
        <v>55.295290926077612</v>
      </c>
      <c r="F16" s="45" t="s">
        <v>110</v>
      </c>
    </row>
    <row r="17" spans="1:6" x14ac:dyDescent="0.35">
      <c r="A17" s="127" t="s">
        <v>275</v>
      </c>
      <c r="B17" s="127" t="s">
        <v>280</v>
      </c>
      <c r="C17" s="130">
        <v>54.411286880705646</v>
      </c>
      <c r="D17" s="131">
        <v>48.723105184418536</v>
      </c>
      <c r="E17" s="131">
        <v>60.099468576992756</v>
      </c>
      <c r="F17" s="132" t="s">
        <v>125</v>
      </c>
    </row>
    <row r="18" spans="1:6" x14ac:dyDescent="0.35">
      <c r="A18" s="129" t="s">
        <v>275</v>
      </c>
      <c r="B18" s="129" t="s">
        <v>282</v>
      </c>
      <c r="C18" s="76">
        <v>49.115612989674631</v>
      </c>
      <c r="D18" s="128">
        <v>41.094436235703263</v>
      </c>
      <c r="E18" s="128">
        <v>57.136789743645998</v>
      </c>
      <c r="F18" s="45" t="s">
        <v>110</v>
      </c>
    </row>
    <row r="19" spans="1:6" x14ac:dyDescent="0.35">
      <c r="A19" s="127" t="s">
        <v>275</v>
      </c>
      <c r="B19" s="127" t="s">
        <v>284</v>
      </c>
      <c r="C19" s="130">
        <v>55.691366154194199</v>
      </c>
      <c r="D19" s="131">
        <v>49.32029543501654</v>
      </c>
      <c r="E19" s="131">
        <v>62.062436873371865</v>
      </c>
      <c r="F19" s="132" t="s">
        <v>125</v>
      </c>
    </row>
    <row r="20" spans="1:6" x14ac:dyDescent="0.35">
      <c r="A20" s="129" t="s">
        <v>275</v>
      </c>
      <c r="B20" s="129" t="s">
        <v>285</v>
      </c>
      <c r="C20" s="76">
        <v>48.799046233256348</v>
      </c>
      <c r="D20" s="128">
        <v>43.229650972677057</v>
      </c>
      <c r="E20" s="128">
        <v>54.36844149383564</v>
      </c>
      <c r="F20" s="45" t="s">
        <v>110</v>
      </c>
    </row>
    <row r="21" spans="1:6" x14ac:dyDescent="0.35">
      <c r="A21" s="127" t="s">
        <v>275</v>
      </c>
      <c r="B21" s="127" t="s">
        <v>287</v>
      </c>
      <c r="C21" s="130">
        <v>52.450385581174643</v>
      </c>
      <c r="D21" s="131">
        <v>45.663630679791609</v>
      </c>
      <c r="E21" s="131">
        <v>59.23714048255767</v>
      </c>
      <c r="F21" s="132" t="s">
        <v>110</v>
      </c>
    </row>
    <row r="22" spans="1:6" x14ac:dyDescent="0.35">
      <c r="A22" s="129" t="s">
        <v>289</v>
      </c>
      <c r="B22" s="138" t="s">
        <v>290</v>
      </c>
      <c r="C22" s="76">
        <v>54.473369422700898</v>
      </c>
      <c r="D22" s="128">
        <v>49.979107856996741</v>
      </c>
      <c r="E22" s="128">
        <v>58.967630988405062</v>
      </c>
      <c r="F22" s="45" t="s">
        <v>125</v>
      </c>
    </row>
    <row r="23" spans="1:6" x14ac:dyDescent="0.35">
      <c r="A23" s="127" t="s">
        <v>289</v>
      </c>
      <c r="B23" s="134" t="s">
        <v>291</v>
      </c>
      <c r="C23" s="130">
        <v>46.741063241341138</v>
      </c>
      <c r="D23" s="131">
        <v>44.557360270071541</v>
      </c>
      <c r="E23" s="131">
        <v>48.924766212610734</v>
      </c>
      <c r="F23" s="132" t="s">
        <v>110</v>
      </c>
    </row>
    <row r="24" spans="1:6" x14ac:dyDescent="0.35">
      <c r="A24" s="129" t="s">
        <v>289</v>
      </c>
      <c r="B24" s="129" t="s">
        <v>292</v>
      </c>
      <c r="C24" s="76">
        <v>48.79431974627029</v>
      </c>
      <c r="D24" s="128">
        <v>47.832361406780926</v>
      </c>
      <c r="E24" s="128">
        <v>49.756278085759647</v>
      </c>
      <c r="F24" s="45" t="s">
        <v>108</v>
      </c>
    </row>
    <row r="25" spans="1:6" x14ac:dyDescent="0.35">
      <c r="A25" s="127" t="s">
        <v>293</v>
      </c>
      <c r="B25" s="127" t="s">
        <v>294</v>
      </c>
      <c r="C25" s="130">
        <v>49.766014286067531</v>
      </c>
      <c r="D25" s="131">
        <v>48.831471563979434</v>
      </c>
      <c r="E25" s="131">
        <v>50.700557008155634</v>
      </c>
      <c r="F25" s="132" t="s">
        <v>108</v>
      </c>
    </row>
    <row r="26" spans="1:6" x14ac:dyDescent="0.35">
      <c r="A26" s="129" t="s">
        <v>293</v>
      </c>
      <c r="B26" s="129" t="s">
        <v>295</v>
      </c>
      <c r="C26" s="76">
        <v>38.613921600171828</v>
      </c>
      <c r="D26" s="128">
        <v>36.871134459268546</v>
      </c>
      <c r="E26" s="128">
        <v>40.356708741075117</v>
      </c>
      <c r="F26" s="45" t="s">
        <v>125</v>
      </c>
    </row>
    <row r="28" spans="1:6" x14ac:dyDescent="0.35">
      <c r="A28" s="3" t="s">
        <v>230</v>
      </c>
      <c r="B28" s="3" t="s">
        <v>559</v>
      </c>
    </row>
    <row r="29" spans="1:6" x14ac:dyDescent="0.35">
      <c r="A29" s="3" t="s">
        <v>194</v>
      </c>
      <c r="B29" s="3" t="s">
        <v>232</v>
      </c>
    </row>
    <row r="30" spans="1:6" x14ac:dyDescent="0.35">
      <c r="A30" s="3" t="s">
        <v>196</v>
      </c>
      <c r="B30" s="8" t="s">
        <v>297</v>
      </c>
    </row>
    <row r="31" spans="1:6" x14ac:dyDescent="0.35">
      <c r="B31" t="s">
        <v>567</v>
      </c>
    </row>
    <row r="32" spans="1:6" x14ac:dyDescent="0.35">
      <c r="B32" s="8" t="s">
        <v>298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31"/>
  <sheetViews>
    <sheetView showGridLines="0" zoomScale="75" zoomScaleNormal="75" workbookViewId="0"/>
  </sheetViews>
  <sheetFormatPr defaultRowHeight="14.5" x14ac:dyDescent="0.35"/>
  <cols>
    <col min="1" max="1" width="17.7265625" customWidth="1"/>
    <col min="2" max="2" width="27.26953125" customWidth="1"/>
    <col min="3" max="3" width="8.26953125" customWidth="1"/>
    <col min="4" max="4" width="17.453125" customWidth="1"/>
    <col min="5" max="5" width="17.7265625" customWidth="1"/>
    <col min="6" max="6" width="12.26953125" style="14" customWidth="1"/>
  </cols>
  <sheetData>
    <row r="1" spans="1:6" x14ac:dyDescent="0.35">
      <c r="A1" s="39" t="s">
        <v>568</v>
      </c>
    </row>
    <row r="2" spans="1:6" x14ac:dyDescent="0.35">
      <c r="A2" s="39" t="s">
        <v>569</v>
      </c>
    </row>
    <row r="4" spans="1:6" ht="29" x14ac:dyDescent="0.35">
      <c r="A4" s="53" t="s">
        <v>206</v>
      </c>
      <c r="B4" s="53" t="s">
        <v>207</v>
      </c>
      <c r="C4" s="53" t="s">
        <v>265</v>
      </c>
      <c r="D4" s="53" t="s">
        <v>266</v>
      </c>
      <c r="E4" s="53" t="s">
        <v>267</v>
      </c>
      <c r="F4" s="72" t="s">
        <v>268</v>
      </c>
    </row>
    <row r="5" spans="1:6" x14ac:dyDescent="0.35">
      <c r="A5" s="56" t="s">
        <v>107</v>
      </c>
      <c r="B5" s="56" t="s">
        <v>107</v>
      </c>
      <c r="C5" s="57">
        <v>78.484058821637731</v>
      </c>
      <c r="D5" s="57">
        <v>75.877982765660988</v>
      </c>
      <c r="E5" s="57">
        <v>81.090134877614489</v>
      </c>
      <c r="F5" s="58" t="s">
        <v>9</v>
      </c>
    </row>
    <row r="6" spans="1:6" x14ac:dyDescent="0.35">
      <c r="A6" s="59" t="s">
        <v>219</v>
      </c>
      <c r="B6" s="59" t="s">
        <v>220</v>
      </c>
      <c r="C6" s="60">
        <v>80.923879326983894</v>
      </c>
      <c r="D6" s="60">
        <v>77.630208013227204</v>
      </c>
      <c r="E6" s="60">
        <v>84.217550640740583</v>
      </c>
      <c r="F6" s="62" t="s">
        <v>108</v>
      </c>
    </row>
    <row r="7" spans="1:6" x14ac:dyDescent="0.35">
      <c r="A7" s="56" t="s">
        <v>219</v>
      </c>
      <c r="B7" s="56" t="s">
        <v>221</v>
      </c>
      <c r="C7" s="57">
        <v>75.912737797056735</v>
      </c>
      <c r="D7" s="57">
        <v>71.908550935456233</v>
      </c>
      <c r="E7" s="57">
        <v>79.916924658657237</v>
      </c>
      <c r="F7" s="58" t="s">
        <v>110</v>
      </c>
    </row>
    <row r="8" spans="1:6" x14ac:dyDescent="0.35">
      <c r="A8" s="59" t="s">
        <v>269</v>
      </c>
      <c r="B8" s="59" t="s">
        <v>270</v>
      </c>
      <c r="C8" s="60">
        <v>77.674618656039669</v>
      </c>
      <c r="D8" s="60">
        <v>72.125215912841909</v>
      </c>
      <c r="E8" s="60">
        <v>83.224021399237429</v>
      </c>
      <c r="F8" s="62" t="s">
        <v>110</v>
      </c>
    </row>
    <row r="9" spans="1:6" x14ac:dyDescent="0.35">
      <c r="A9" s="56" t="s">
        <v>269</v>
      </c>
      <c r="B9" s="56" t="s">
        <v>271</v>
      </c>
      <c r="C9" s="57">
        <v>81.803446845229672</v>
      </c>
      <c r="D9" s="57">
        <v>76.748869306757058</v>
      </c>
      <c r="E9" s="57">
        <v>86.858024383702272</v>
      </c>
      <c r="F9" s="58" t="s">
        <v>110</v>
      </c>
    </row>
    <row r="10" spans="1:6" x14ac:dyDescent="0.35">
      <c r="A10" s="59" t="s">
        <v>269</v>
      </c>
      <c r="B10" s="59" t="s">
        <v>272</v>
      </c>
      <c r="C10" s="60">
        <v>77.477554552409828</v>
      </c>
      <c r="D10" s="60">
        <v>71.90232790980312</v>
      </c>
      <c r="E10" s="60">
        <v>83.052781195016522</v>
      </c>
      <c r="F10" s="62" t="s">
        <v>110</v>
      </c>
    </row>
    <row r="11" spans="1:6" x14ac:dyDescent="0.35">
      <c r="A11" s="56" t="s">
        <v>269</v>
      </c>
      <c r="B11" s="56" t="s">
        <v>273</v>
      </c>
      <c r="C11" s="57">
        <v>77.515162589495517</v>
      </c>
      <c r="D11" s="57">
        <v>71.384146873296402</v>
      </c>
      <c r="E11" s="57">
        <v>83.646178305694633</v>
      </c>
      <c r="F11" s="58" t="s">
        <v>110</v>
      </c>
    </row>
    <row r="12" spans="1:6" x14ac:dyDescent="0.35">
      <c r="A12" s="63" t="s">
        <v>269</v>
      </c>
      <c r="B12" s="63" t="s">
        <v>274</v>
      </c>
      <c r="C12" s="64">
        <v>75.142095981073737</v>
      </c>
      <c r="D12" s="64">
        <v>67.743138308199619</v>
      </c>
      <c r="E12" s="64">
        <v>82.541053653947856</v>
      </c>
      <c r="F12" s="45" t="s">
        <v>108</v>
      </c>
    </row>
    <row r="13" spans="1:6" x14ac:dyDescent="0.35">
      <c r="A13" s="127" t="s">
        <v>275</v>
      </c>
      <c r="B13" s="127" t="s">
        <v>276</v>
      </c>
      <c r="C13" s="130">
        <v>76.195115024001737</v>
      </c>
      <c r="D13" s="131">
        <v>72.982065587345957</v>
      </c>
      <c r="E13" s="131">
        <v>79.408164460657517</v>
      </c>
      <c r="F13" s="132" t="s">
        <v>108</v>
      </c>
    </row>
    <row r="14" spans="1:6" x14ac:dyDescent="0.35">
      <c r="A14" s="129" t="s">
        <v>275</v>
      </c>
      <c r="B14" s="129" t="s">
        <v>277</v>
      </c>
      <c r="C14" s="76">
        <v>88.636870655729055</v>
      </c>
      <c r="D14" s="128">
        <v>81.043402661615588</v>
      </c>
      <c r="E14" s="128">
        <v>96.230338649842523</v>
      </c>
      <c r="F14" s="45" t="s">
        <v>125</v>
      </c>
    </row>
    <row r="15" spans="1:6" x14ac:dyDescent="0.35">
      <c r="A15" s="127" t="s">
        <v>275</v>
      </c>
      <c r="B15" s="127" t="s">
        <v>278</v>
      </c>
      <c r="C15" s="130">
        <v>85.175581230300395</v>
      </c>
      <c r="D15" s="131">
        <v>74.263723903826815</v>
      </c>
      <c r="E15" s="131">
        <v>96.087438556773961</v>
      </c>
      <c r="F15" s="132" t="s">
        <v>110</v>
      </c>
    </row>
    <row r="16" spans="1:6" x14ac:dyDescent="0.35">
      <c r="A16" s="129" t="s">
        <v>275</v>
      </c>
      <c r="B16" s="129" t="s">
        <v>279</v>
      </c>
      <c r="C16" s="76">
        <v>80.548075927917267</v>
      </c>
      <c r="D16" s="128">
        <v>66.725677080334563</v>
      </c>
      <c r="E16" s="128">
        <v>94.370474775499957</v>
      </c>
      <c r="F16" s="45" t="s">
        <v>110</v>
      </c>
    </row>
    <row r="17" spans="1:6" x14ac:dyDescent="0.35">
      <c r="A17" s="127" t="s">
        <v>275</v>
      </c>
      <c r="B17" s="127" t="s">
        <v>280</v>
      </c>
      <c r="C17" s="130">
        <v>83.813086764840278</v>
      </c>
      <c r="D17" s="131">
        <v>68.16079882117134</v>
      </c>
      <c r="E17" s="131">
        <v>99.465374708509231</v>
      </c>
      <c r="F17" s="132" t="s">
        <v>110</v>
      </c>
    </row>
    <row r="18" spans="1:6" x14ac:dyDescent="0.35">
      <c r="A18" s="129" t="s">
        <v>275</v>
      </c>
      <c r="B18" s="129" t="s">
        <v>282</v>
      </c>
      <c r="C18" s="76">
        <v>84.834497196352942</v>
      </c>
      <c r="D18" s="128">
        <v>66.960771087317056</v>
      </c>
      <c r="E18" s="128">
        <v>102.70822330538883</v>
      </c>
      <c r="F18" s="45" t="s">
        <v>110</v>
      </c>
    </row>
    <row r="19" spans="1:6" x14ac:dyDescent="0.35">
      <c r="A19" s="127" t="s">
        <v>275</v>
      </c>
      <c r="B19" s="127" t="s">
        <v>284</v>
      </c>
      <c r="C19" s="130">
        <v>85.560603454312911</v>
      </c>
      <c r="D19" s="131">
        <v>74.323967856589519</v>
      </c>
      <c r="E19" s="131">
        <v>96.797239052036304</v>
      </c>
      <c r="F19" s="132" t="s">
        <v>110</v>
      </c>
    </row>
    <row r="20" spans="1:6" x14ac:dyDescent="0.35">
      <c r="A20" s="129" t="s">
        <v>275</v>
      </c>
      <c r="B20" s="129" t="s">
        <v>285</v>
      </c>
      <c r="C20" s="76">
        <v>67.040290876128765</v>
      </c>
      <c r="D20" s="128">
        <v>49.405526307837988</v>
      </c>
      <c r="E20" s="128">
        <v>84.675055444419527</v>
      </c>
      <c r="F20" s="45" t="s">
        <v>110</v>
      </c>
    </row>
    <row r="21" spans="1:6" x14ac:dyDescent="0.35">
      <c r="A21" s="127" t="s">
        <v>275</v>
      </c>
      <c r="B21" s="127" t="s">
        <v>287</v>
      </c>
      <c r="C21" s="130">
        <v>86.007937941342988</v>
      </c>
      <c r="D21" s="131">
        <v>76.901865590579803</v>
      </c>
      <c r="E21" s="131">
        <v>95.114010292106158</v>
      </c>
      <c r="F21" s="132" t="s">
        <v>125</v>
      </c>
    </row>
    <row r="22" spans="1:6" x14ac:dyDescent="0.35">
      <c r="A22" s="129" t="s">
        <v>289</v>
      </c>
      <c r="B22" s="138" t="s">
        <v>290</v>
      </c>
      <c r="C22" s="76">
        <v>72.605835360011525</v>
      </c>
      <c r="D22" s="128">
        <v>61.251837646428186</v>
      </c>
      <c r="E22" s="128">
        <v>83.959833073594865</v>
      </c>
      <c r="F22" s="45" t="s">
        <v>110</v>
      </c>
    </row>
    <row r="23" spans="1:6" x14ac:dyDescent="0.35">
      <c r="A23" s="127" t="s">
        <v>289</v>
      </c>
      <c r="B23" s="134" t="s">
        <v>291</v>
      </c>
      <c r="C23" s="130">
        <v>79.971311770638252</v>
      </c>
      <c r="D23" s="131">
        <v>67.942209106835548</v>
      </c>
      <c r="E23" s="131">
        <v>92.000414434440955</v>
      </c>
      <c r="F23" s="132" t="s">
        <v>110</v>
      </c>
    </row>
    <row r="24" spans="1:6" x14ac:dyDescent="0.35">
      <c r="A24" s="129" t="s">
        <v>289</v>
      </c>
      <c r="B24" s="129" t="s">
        <v>292</v>
      </c>
      <c r="C24" s="76">
        <v>79.204857122087446</v>
      </c>
      <c r="D24" s="128">
        <v>76.560363511468609</v>
      </c>
      <c r="E24" s="128">
        <v>81.849350732706284</v>
      </c>
      <c r="F24" s="45" t="s">
        <v>108</v>
      </c>
    </row>
    <row r="25" spans="1:6" x14ac:dyDescent="0.35">
      <c r="A25" s="127" t="s">
        <v>293</v>
      </c>
      <c r="B25" s="127" t="s">
        <v>294</v>
      </c>
      <c r="C25" s="130">
        <v>79.562972406290527</v>
      </c>
      <c r="D25" s="131">
        <v>76.699222277964296</v>
      </c>
      <c r="E25" s="131">
        <v>82.426722534616744</v>
      </c>
      <c r="F25" s="132" t="s">
        <v>108</v>
      </c>
    </row>
    <row r="26" spans="1:6" x14ac:dyDescent="0.35">
      <c r="A26" s="129" t="s">
        <v>293</v>
      </c>
      <c r="B26" s="129" t="s">
        <v>295</v>
      </c>
      <c r="C26" s="76">
        <v>69.880307330325692</v>
      </c>
      <c r="D26" s="128">
        <v>64.214885088071711</v>
      </c>
      <c r="E26" s="128">
        <v>75.545729572579688</v>
      </c>
      <c r="F26" s="45" t="s">
        <v>125</v>
      </c>
    </row>
    <row r="28" spans="1:6" x14ac:dyDescent="0.35">
      <c r="A28" s="3" t="s">
        <v>230</v>
      </c>
      <c r="B28" s="3" t="s">
        <v>559</v>
      </c>
    </row>
    <row r="29" spans="1:6" x14ac:dyDescent="0.35">
      <c r="A29" s="3" t="s">
        <v>194</v>
      </c>
      <c r="B29" s="3" t="s">
        <v>232</v>
      </c>
    </row>
    <row r="30" spans="1:6" x14ac:dyDescent="0.35">
      <c r="A30" s="3" t="s">
        <v>196</v>
      </c>
      <c r="B30" t="s">
        <v>567</v>
      </c>
    </row>
    <row r="31" spans="1:6" x14ac:dyDescent="0.35">
      <c r="B31" s="8" t="s">
        <v>298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1"/>
  <sheetViews>
    <sheetView showGridLines="0" zoomScale="75" zoomScaleNormal="75" workbookViewId="0"/>
  </sheetViews>
  <sheetFormatPr defaultColWidth="15.7265625" defaultRowHeight="14.65" customHeight="1" x14ac:dyDescent="0.35"/>
  <cols>
    <col min="2" max="7" width="15.7265625" customWidth="1"/>
  </cols>
  <sheetData>
    <row r="1" spans="1:9" ht="14.65" customHeight="1" x14ac:dyDescent="0.35">
      <c r="A1" s="39" t="s">
        <v>570</v>
      </c>
      <c r="B1" s="5"/>
      <c r="C1" s="5"/>
      <c r="D1" s="5"/>
      <c r="E1" s="5"/>
      <c r="F1" s="5"/>
      <c r="G1" s="5"/>
    </row>
    <row r="2" spans="1:9" s="5" customFormat="1" ht="14.65" customHeight="1" x14ac:dyDescent="0.35">
      <c r="A2" s="39" t="s">
        <v>571</v>
      </c>
    </row>
    <row r="3" spans="1:9" s="5" customFormat="1" ht="14.65" customHeight="1" x14ac:dyDescent="0.35"/>
    <row r="4" spans="1:9" ht="45.65" customHeight="1" x14ac:dyDescent="0.35">
      <c r="A4" s="54" t="s">
        <v>572</v>
      </c>
      <c r="B4" s="53" t="s">
        <v>573</v>
      </c>
      <c r="C4" s="53" t="s">
        <v>574</v>
      </c>
      <c r="D4" s="53" t="s">
        <v>575</v>
      </c>
      <c r="E4" s="53" t="s">
        <v>576</v>
      </c>
      <c r="F4" s="53" t="s">
        <v>577</v>
      </c>
      <c r="G4" s="55" t="s">
        <v>578</v>
      </c>
    </row>
    <row r="5" spans="1:9" ht="14.5" x14ac:dyDescent="0.35">
      <c r="A5" s="68" t="s">
        <v>579</v>
      </c>
      <c r="B5" s="57">
        <v>18.600000000000001</v>
      </c>
      <c r="C5" s="57">
        <v>3.8</v>
      </c>
      <c r="D5" s="57">
        <f>SUM(B5:C5)</f>
        <v>22.400000000000002</v>
      </c>
      <c r="E5" s="57">
        <v>14.1</v>
      </c>
      <c r="F5" s="57">
        <v>8</v>
      </c>
      <c r="G5" s="51">
        <f>SUM(E5:F5)</f>
        <v>22.1</v>
      </c>
      <c r="H5" s="21"/>
      <c r="I5" s="21"/>
    </row>
    <row r="6" spans="1:9" ht="14.5" x14ac:dyDescent="0.35">
      <c r="A6" s="69" t="s">
        <v>580</v>
      </c>
      <c r="B6" s="60">
        <v>18.399999999999999</v>
      </c>
      <c r="C6" s="60">
        <v>3.5</v>
      </c>
      <c r="D6" s="60">
        <f t="shared" ref="D6:D8" si="0">SUM(B6:C6)</f>
        <v>21.9</v>
      </c>
      <c r="E6" s="60">
        <v>14.6</v>
      </c>
      <c r="F6" s="60">
        <v>7.9</v>
      </c>
      <c r="G6" s="70">
        <f t="shared" ref="G6:G8" si="1">SUM(E6:F6)</f>
        <v>22.5</v>
      </c>
      <c r="H6" s="21"/>
      <c r="I6" s="21"/>
    </row>
    <row r="7" spans="1:9" ht="14.5" x14ac:dyDescent="0.35">
      <c r="A7" s="68" t="s">
        <v>581</v>
      </c>
      <c r="B7" s="57">
        <v>18.3</v>
      </c>
      <c r="C7" s="57">
        <v>3.6</v>
      </c>
      <c r="D7" s="57">
        <f t="shared" si="0"/>
        <v>21.900000000000002</v>
      </c>
      <c r="E7" s="57">
        <v>14.3</v>
      </c>
      <c r="F7" s="57">
        <v>7.3</v>
      </c>
      <c r="G7" s="51">
        <f t="shared" si="1"/>
        <v>21.6</v>
      </c>
      <c r="H7" s="21"/>
      <c r="I7" s="21"/>
    </row>
    <row r="8" spans="1:9" ht="14.5" x14ac:dyDescent="0.35">
      <c r="A8" s="214" t="s">
        <v>582</v>
      </c>
      <c r="B8" s="64">
        <v>18</v>
      </c>
      <c r="C8" s="64">
        <v>2.6</v>
      </c>
      <c r="D8" s="64">
        <f t="shared" si="0"/>
        <v>20.6</v>
      </c>
      <c r="E8" s="64">
        <v>8.4</v>
      </c>
      <c r="F8" s="64">
        <v>6.7</v>
      </c>
      <c r="G8" s="76">
        <f t="shared" si="1"/>
        <v>15.100000000000001</v>
      </c>
      <c r="H8" s="21"/>
      <c r="I8" s="21"/>
    </row>
    <row r="9" spans="1:9" ht="14.65" customHeight="1" x14ac:dyDescent="0.35">
      <c r="A9" s="23"/>
      <c r="B9" s="35"/>
      <c r="C9" s="35"/>
      <c r="D9" s="35"/>
      <c r="E9" s="35"/>
      <c r="F9" s="35"/>
      <c r="G9" s="35"/>
    </row>
    <row r="10" spans="1:9" s="8" customFormat="1" ht="14.65" customHeight="1" x14ac:dyDescent="0.35">
      <c r="A10" s="3" t="s">
        <v>583</v>
      </c>
      <c r="B10" s="8" t="s">
        <v>584</v>
      </c>
    </row>
    <row r="11" spans="1:9" s="8" customFormat="1" ht="14.65" customHeight="1" x14ac:dyDescent="0.35">
      <c r="A11" s="3" t="s">
        <v>585</v>
      </c>
      <c r="B11" s="8" t="s">
        <v>232</v>
      </c>
    </row>
    <row r="12" spans="1:9" s="8" customFormat="1" ht="14.65" customHeight="1" x14ac:dyDescent="0.35">
      <c r="A12" s="3" t="s">
        <v>196</v>
      </c>
      <c r="B12" s="8" t="s">
        <v>553</v>
      </c>
    </row>
    <row r="13" spans="1:9" s="8" customFormat="1" ht="14.65" customHeight="1" x14ac:dyDescent="0.35">
      <c r="B13" s="8" t="s">
        <v>554</v>
      </c>
      <c r="H13" s="3"/>
    </row>
    <row r="14" spans="1:9" s="8" customFormat="1" ht="14.65" customHeight="1" x14ac:dyDescent="0.35">
      <c r="B14" s="3" t="s">
        <v>586</v>
      </c>
      <c r="C14" s="3"/>
      <c r="D14" s="3"/>
      <c r="E14" s="3"/>
      <c r="F14" s="3"/>
      <c r="G14" s="3"/>
      <c r="H14" s="3"/>
    </row>
    <row r="15" spans="1:9" s="8" customFormat="1" ht="14.65" customHeight="1" x14ac:dyDescent="0.35">
      <c r="B15" s="8" t="s">
        <v>587</v>
      </c>
      <c r="C15" s="3"/>
      <c r="D15" s="3"/>
      <c r="E15" s="3"/>
      <c r="F15" s="3"/>
      <c r="G15" s="3"/>
      <c r="H15" s="3"/>
    </row>
    <row r="16" spans="1:9" s="8" customFormat="1" ht="14.65" customHeight="1" x14ac:dyDescent="0.35">
      <c r="A16" s="3"/>
      <c r="H16" s="3"/>
    </row>
    <row r="17" spans="1:8" s="8" customFormat="1" ht="14.65" customHeight="1" x14ac:dyDescent="0.35">
      <c r="A17" s="3"/>
      <c r="B17" s="18"/>
      <c r="H17" s="3"/>
    </row>
    <row r="18" spans="1:8" s="8" customFormat="1" ht="14.65" customHeight="1" x14ac:dyDescent="0.35">
      <c r="B18" s="3"/>
      <c r="C18" s="3"/>
      <c r="D18" s="3"/>
      <c r="E18" s="3"/>
      <c r="F18" s="3"/>
      <c r="G18" s="3"/>
      <c r="H18" s="3"/>
    </row>
    <row r="19" spans="1:8" ht="14.65" customHeight="1" x14ac:dyDescent="0.35">
      <c r="B19" s="23"/>
    </row>
    <row r="20" spans="1:8" ht="14.65" customHeight="1" x14ac:dyDescent="0.35">
      <c r="B20" s="23"/>
    </row>
    <row r="21" spans="1:8" ht="14.65" customHeight="1" x14ac:dyDescent="0.35">
      <c r="A21" s="19"/>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6"/>
  <sheetViews>
    <sheetView showGridLines="0" zoomScale="75" zoomScaleNormal="75" workbookViewId="0"/>
  </sheetViews>
  <sheetFormatPr defaultRowHeight="14.5" x14ac:dyDescent="0.35"/>
  <cols>
    <col min="1" max="1" width="12.26953125" customWidth="1"/>
    <col min="2" max="2" width="11.453125" customWidth="1"/>
    <col min="3" max="3" width="11.26953125" customWidth="1"/>
    <col min="4" max="4" width="18.54296875" customWidth="1"/>
    <col min="5" max="5" width="14.7265625" customWidth="1"/>
  </cols>
  <sheetData>
    <row r="1" spans="1:4" x14ac:dyDescent="0.35">
      <c r="A1" s="39" t="s">
        <v>588</v>
      </c>
      <c r="B1" s="5"/>
    </row>
    <row r="2" spans="1:4" x14ac:dyDescent="0.35">
      <c r="A2" s="39" t="s">
        <v>589</v>
      </c>
      <c r="B2" s="5"/>
    </row>
    <row r="4" spans="1:4" ht="30.65" customHeight="1" x14ac:dyDescent="0.35">
      <c r="A4" s="44" t="s">
        <v>572</v>
      </c>
      <c r="B4" s="305" t="s">
        <v>590</v>
      </c>
      <c r="C4" s="305" t="s">
        <v>591</v>
      </c>
      <c r="D4" s="305" t="s">
        <v>592</v>
      </c>
    </row>
    <row r="5" spans="1:4" x14ac:dyDescent="0.35">
      <c r="A5" s="49" t="s">
        <v>579</v>
      </c>
      <c r="B5" s="306">
        <f>311160/1334.11</f>
        <v>233.23414111280181</v>
      </c>
      <c r="C5" s="306">
        <f>160872/221.1</f>
        <v>727.59837177747625</v>
      </c>
      <c r="D5" s="307">
        <f>(311160+160872)/(1334.11+221.1)</f>
        <v>303.51656689450306</v>
      </c>
    </row>
    <row r="6" spans="1:4" x14ac:dyDescent="0.35">
      <c r="A6" s="45" t="s">
        <v>580</v>
      </c>
      <c r="B6" s="206">
        <f>300971/1295.95</f>
        <v>232.23966974034491</v>
      </c>
      <c r="C6" s="206">
        <f>152020/211.74</f>
        <v>717.95598375366012</v>
      </c>
      <c r="D6" s="308">
        <f>(300971+152020)/(1295.95+211.74)</f>
        <v>300.45367416378696</v>
      </c>
    </row>
    <row r="7" spans="1:4" x14ac:dyDescent="0.35">
      <c r="A7" s="49" t="s">
        <v>581</v>
      </c>
      <c r="B7" s="306">
        <f>305204/1309.83</f>
        <v>233.01039066138355</v>
      </c>
      <c r="C7" s="306">
        <f>145167/225.76</f>
        <v>643.01470588235293</v>
      </c>
      <c r="D7" s="307">
        <f>(305204+145167)/(1309.83+225.76)</f>
        <v>293.2885731217317</v>
      </c>
    </row>
    <row r="8" spans="1:4" x14ac:dyDescent="0.35">
      <c r="A8" s="45" t="s">
        <v>582</v>
      </c>
      <c r="B8" s="206">
        <f>285493/1231.32</f>
        <v>231.8593054608063</v>
      </c>
      <c r="C8" s="206">
        <f>101794/132.31</f>
        <v>769.35983674703346</v>
      </c>
      <c r="D8" s="308">
        <f>(285493+101794)/(1231.32+132.31)</f>
        <v>284.01179205502962</v>
      </c>
    </row>
    <row r="10" spans="1:4" x14ac:dyDescent="0.35">
      <c r="A10" s="3" t="s">
        <v>583</v>
      </c>
      <c r="B10" s="8" t="s">
        <v>584</v>
      </c>
    </row>
    <row r="11" spans="1:4" x14ac:dyDescent="0.35">
      <c r="A11" s="3" t="s">
        <v>585</v>
      </c>
      <c r="B11" s="8" t="s">
        <v>593</v>
      </c>
    </row>
    <row r="12" spans="1:4" x14ac:dyDescent="0.35">
      <c r="A12" s="3" t="s">
        <v>196</v>
      </c>
      <c r="B12" s="8" t="s">
        <v>553</v>
      </c>
    </row>
    <row r="13" spans="1:4" x14ac:dyDescent="0.35">
      <c r="A13" s="8"/>
      <c r="B13" s="8" t="s">
        <v>554</v>
      </c>
    </row>
    <row r="14" spans="1:4" x14ac:dyDescent="0.35">
      <c r="A14" s="8"/>
      <c r="B14" s="3" t="s">
        <v>586</v>
      </c>
    </row>
    <row r="15" spans="1:4" x14ac:dyDescent="0.35">
      <c r="A15" s="8"/>
      <c r="B15" s="8" t="s">
        <v>587</v>
      </c>
    </row>
    <row r="16" spans="1:4" x14ac:dyDescent="0.35">
      <c r="A16" s="3"/>
      <c r="B16" s="8"/>
    </row>
  </sheetData>
  <pageMargins left="0.7" right="0.7" top="0.75" bottom="0.75" header="0.3" footer="0.3"/>
  <pageSetup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0">
    <pageSetUpPr fitToPage="1"/>
  </sheetPr>
  <dimension ref="A1:G17"/>
  <sheetViews>
    <sheetView showGridLines="0" zoomScale="75" zoomScaleNormal="75" workbookViewId="0"/>
  </sheetViews>
  <sheetFormatPr defaultColWidth="9.26953125" defaultRowHeight="14.5" x14ac:dyDescent="0.35"/>
  <cols>
    <col min="1" max="1" width="14.26953125" customWidth="1"/>
    <col min="2" max="5" width="12" customWidth="1"/>
    <col min="6" max="7" width="9.26953125" customWidth="1"/>
  </cols>
  <sheetData>
    <row r="1" spans="1:7" x14ac:dyDescent="0.35">
      <c r="A1" s="39" t="s">
        <v>594</v>
      </c>
      <c r="B1" s="5"/>
      <c r="C1" s="5"/>
      <c r="D1" s="5"/>
      <c r="E1" s="5"/>
      <c r="F1" s="5"/>
      <c r="G1" s="5"/>
    </row>
    <row r="2" spans="1:7" x14ac:dyDescent="0.35">
      <c r="A2" s="39" t="s">
        <v>595</v>
      </c>
      <c r="B2" s="5"/>
      <c r="C2" s="5"/>
      <c r="D2" s="5"/>
      <c r="E2" s="5"/>
      <c r="F2" s="5"/>
      <c r="G2" s="5"/>
    </row>
    <row r="3" spans="1:7" x14ac:dyDescent="0.35">
      <c r="A3" s="5"/>
      <c r="B3" s="5"/>
      <c r="C3" s="5"/>
      <c r="D3" s="5"/>
      <c r="E3" s="5"/>
      <c r="F3" s="5"/>
      <c r="G3" s="5"/>
    </row>
    <row r="4" spans="1:7" ht="21" customHeight="1" x14ac:dyDescent="0.35">
      <c r="A4" s="73" t="s">
        <v>596</v>
      </c>
      <c r="B4" s="73" t="s">
        <v>597</v>
      </c>
      <c r="C4" s="73" t="s">
        <v>598</v>
      </c>
      <c r="D4" s="73" t="s">
        <v>599</v>
      </c>
      <c r="E4" s="72" t="s">
        <v>600</v>
      </c>
      <c r="F4" s="186"/>
    </row>
    <row r="5" spans="1:7" ht="15" customHeight="1" x14ac:dyDescent="0.35">
      <c r="A5" s="300" t="s">
        <v>579</v>
      </c>
      <c r="B5" s="301">
        <f>(125169*100)/144471</f>
        <v>86.639533193512889</v>
      </c>
      <c r="C5" s="301">
        <f>(64461*100)/144303</f>
        <v>44.670588969044303</v>
      </c>
      <c r="D5" s="301">
        <f>(63538*100)/150415</f>
        <v>42.241797693049229</v>
      </c>
      <c r="E5" s="302">
        <f>(55832*100)/188787</f>
        <v>29.574070248481092</v>
      </c>
    </row>
    <row r="6" spans="1:7" ht="15" customHeight="1" x14ac:dyDescent="0.35">
      <c r="A6" s="180" t="s">
        <v>580</v>
      </c>
      <c r="B6" s="242">
        <f>(126837*100)/146803</f>
        <v>86.399460501488392</v>
      </c>
      <c r="C6" s="242">
        <f>(65115*100)/147267</f>
        <v>44.215608384770519</v>
      </c>
      <c r="D6" s="242">
        <f>(61489*100)/146773</f>
        <v>41.893945071641241</v>
      </c>
      <c r="E6" s="242">
        <f>(57317*100)/190612</f>
        <v>30.069985100623256</v>
      </c>
    </row>
    <row r="7" spans="1:7" ht="15" customHeight="1" x14ac:dyDescent="0.35">
      <c r="A7" s="303" t="s">
        <v>581</v>
      </c>
      <c r="B7" s="304">
        <f>(128318*100)/147946</f>
        <v>86.732997174644808</v>
      </c>
      <c r="C7" s="304">
        <f>(66924*100)/149310</f>
        <v>44.82218203737191</v>
      </c>
      <c r="D7" s="304">
        <f>(62947*100)/148776</f>
        <v>42.309915577781361</v>
      </c>
      <c r="E7" s="304">
        <f>(57170*100)/184879</f>
        <v>30.922927969104116</v>
      </c>
    </row>
    <row r="8" spans="1:7" ht="15" customHeight="1" x14ac:dyDescent="0.35">
      <c r="A8" s="180" t="s">
        <v>582</v>
      </c>
      <c r="B8" s="242">
        <f>(125658*100)/149294</f>
        <v>84.168151432743443</v>
      </c>
      <c r="C8" s="242">
        <f>(62908*100)/148791</f>
        <v>42.279438944559821</v>
      </c>
      <c r="D8" s="242">
        <f>(59107*100)/149392</f>
        <v>39.565036949769734</v>
      </c>
      <c r="E8" s="242">
        <f>(52635*100)/183744</f>
        <v>28.645833333333332</v>
      </c>
    </row>
    <row r="9" spans="1:7" ht="15" customHeight="1" x14ac:dyDescent="0.35"/>
    <row r="10" spans="1:7" ht="15" customHeight="1" x14ac:dyDescent="0.35">
      <c r="A10" s="3" t="s">
        <v>583</v>
      </c>
      <c r="B10" s="3" t="s">
        <v>601</v>
      </c>
      <c r="C10" s="3"/>
      <c r="D10" s="3"/>
      <c r="E10" s="3"/>
      <c r="G10" s="8"/>
    </row>
    <row r="11" spans="1:7" ht="15" customHeight="1" x14ac:dyDescent="0.35">
      <c r="A11" s="3" t="s">
        <v>585</v>
      </c>
      <c r="B11" s="7" t="s">
        <v>552</v>
      </c>
      <c r="C11" s="3"/>
      <c r="D11" s="3"/>
      <c r="E11" s="3"/>
      <c r="G11" s="8"/>
    </row>
    <row r="12" spans="1:7" ht="15" customHeight="1" x14ac:dyDescent="0.35">
      <c r="A12" s="3" t="s">
        <v>196</v>
      </c>
      <c r="B12" s="3" t="s">
        <v>602</v>
      </c>
      <c r="C12" s="3"/>
      <c r="D12" s="3"/>
      <c r="E12" s="3"/>
      <c r="G12" s="8"/>
    </row>
    <row r="13" spans="1:7" ht="15" customHeight="1" x14ac:dyDescent="0.35">
      <c r="A13" s="34"/>
      <c r="B13" s="3" t="s">
        <v>554</v>
      </c>
      <c r="C13" s="3"/>
      <c r="D13" s="3"/>
      <c r="E13" s="3"/>
      <c r="G13" s="8"/>
    </row>
    <row r="14" spans="1:7" ht="15" customHeight="1" x14ac:dyDescent="0.35">
      <c r="A14" s="34"/>
      <c r="B14" s="3"/>
      <c r="C14" s="3"/>
      <c r="D14" s="3"/>
      <c r="E14" s="3"/>
      <c r="G14" s="8"/>
    </row>
    <row r="15" spans="1:7" ht="15" customHeight="1" x14ac:dyDescent="0.35">
      <c r="A15" s="8"/>
      <c r="B15" s="3"/>
      <c r="C15" s="3"/>
      <c r="D15" s="3"/>
      <c r="E15" s="3"/>
      <c r="G15" s="8"/>
    </row>
    <row r="16" spans="1:7" ht="15" customHeight="1" x14ac:dyDescent="0.35">
      <c r="A16" s="8"/>
      <c r="B16" s="3"/>
      <c r="C16" s="3"/>
      <c r="D16" s="3"/>
      <c r="E16" s="3"/>
      <c r="G16" s="8"/>
    </row>
    <row r="17" spans="3:6" ht="15" customHeight="1" x14ac:dyDescent="0.35">
      <c r="C17" s="3"/>
      <c r="D17" s="3"/>
      <c r="E17" s="3"/>
      <c r="F17" s="3"/>
    </row>
  </sheetData>
  <pageMargins left="0.31" right="0.22" top="0.75" bottom="0.75" header="0.3" footer="0.3"/>
  <pageSetup scale="9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E44"/>
  <sheetViews>
    <sheetView showGridLines="0" zoomScale="75" zoomScaleNormal="75" workbookViewId="0"/>
  </sheetViews>
  <sheetFormatPr defaultColWidth="8.7265625" defaultRowHeight="14.5" x14ac:dyDescent="0.35"/>
  <cols>
    <col min="1" max="2" width="13.7265625" customWidth="1"/>
    <col min="3" max="3" width="21.26953125" customWidth="1"/>
    <col min="4" max="4" width="114" customWidth="1"/>
    <col min="5" max="5" width="13.453125" customWidth="1"/>
  </cols>
  <sheetData>
    <row r="1" spans="1:5" x14ac:dyDescent="0.35">
      <c r="A1" s="109" t="s">
        <v>603</v>
      </c>
      <c r="B1" s="109"/>
      <c r="C1" s="5"/>
      <c r="D1" s="5"/>
      <c r="E1" s="5"/>
    </row>
    <row r="2" spans="1:5" x14ac:dyDescent="0.35">
      <c r="A2" s="109" t="s">
        <v>604</v>
      </c>
      <c r="B2" s="109"/>
      <c r="C2" s="5"/>
      <c r="D2" s="5"/>
      <c r="E2" s="5"/>
    </row>
    <row r="4" spans="1:5" ht="46.5" customHeight="1" x14ac:dyDescent="0.35">
      <c r="A4" s="54" t="s">
        <v>605</v>
      </c>
      <c r="B4" s="55" t="s">
        <v>606</v>
      </c>
      <c r="C4" s="53" t="s">
        <v>607</v>
      </c>
      <c r="D4" s="201" t="s">
        <v>608</v>
      </c>
    </row>
    <row r="5" spans="1:5" ht="200.25" customHeight="1" x14ac:dyDescent="0.35">
      <c r="A5" s="111" t="s">
        <v>609</v>
      </c>
      <c r="B5" s="112" t="s">
        <v>610</v>
      </c>
      <c r="C5" s="111" t="s">
        <v>611</v>
      </c>
      <c r="D5" s="202" t="s">
        <v>612</v>
      </c>
    </row>
    <row r="6" spans="1:5" ht="111" customHeight="1" x14ac:dyDescent="0.35">
      <c r="A6" s="113" t="s">
        <v>613</v>
      </c>
      <c r="B6" s="114" t="s">
        <v>614</v>
      </c>
      <c r="C6" s="113" t="s">
        <v>611</v>
      </c>
      <c r="D6" s="203" t="s">
        <v>615</v>
      </c>
    </row>
    <row r="7" spans="1:5" ht="76.5" customHeight="1" x14ac:dyDescent="0.35">
      <c r="A7" s="111" t="s">
        <v>616</v>
      </c>
      <c r="B7" s="112" t="s">
        <v>617</v>
      </c>
      <c r="C7" s="111" t="s">
        <v>611</v>
      </c>
      <c r="D7" s="202" t="s">
        <v>618</v>
      </c>
    </row>
    <row r="8" spans="1:5" s="197" customFormat="1" ht="140.25" customHeight="1" x14ac:dyDescent="0.35">
      <c r="A8" s="195" t="s">
        <v>619</v>
      </c>
      <c r="B8" s="196" t="s">
        <v>617</v>
      </c>
      <c r="C8" s="195" t="s">
        <v>611</v>
      </c>
      <c r="D8" s="210" t="s">
        <v>620</v>
      </c>
    </row>
    <row r="9" spans="1:5" s="185" customFormat="1" ht="171.75" customHeight="1" x14ac:dyDescent="0.35">
      <c r="A9" s="198" t="s">
        <v>621</v>
      </c>
      <c r="B9" s="199" t="s">
        <v>614</v>
      </c>
      <c r="C9" s="198" t="s">
        <v>611</v>
      </c>
      <c r="D9" s="211" t="s">
        <v>622</v>
      </c>
    </row>
    <row r="10" spans="1:5" s="197" customFormat="1" ht="155.25" customHeight="1" x14ac:dyDescent="0.35">
      <c r="A10" s="195" t="s">
        <v>623</v>
      </c>
      <c r="B10" s="196" t="s">
        <v>614</v>
      </c>
      <c r="C10" s="195" t="s">
        <v>611</v>
      </c>
      <c r="D10" s="210" t="s">
        <v>624</v>
      </c>
    </row>
    <row r="11" spans="1:5" s="185" customFormat="1" ht="78.75" customHeight="1" x14ac:dyDescent="0.35">
      <c r="A11" s="200" t="s">
        <v>117</v>
      </c>
      <c r="B11" s="199" t="s">
        <v>617</v>
      </c>
      <c r="C11" s="198" t="s">
        <v>611</v>
      </c>
      <c r="D11" s="211" t="s">
        <v>625</v>
      </c>
    </row>
    <row r="12" spans="1:5" ht="82.5" customHeight="1" x14ac:dyDescent="0.35">
      <c r="A12" s="115" t="s">
        <v>626</v>
      </c>
      <c r="B12" s="114" t="s">
        <v>614</v>
      </c>
      <c r="C12" s="113" t="s">
        <v>611</v>
      </c>
      <c r="D12" s="203" t="s">
        <v>627</v>
      </c>
    </row>
    <row r="13" spans="1:5" ht="247.5" customHeight="1" x14ac:dyDescent="0.35">
      <c r="A13" s="116" t="s">
        <v>628</v>
      </c>
      <c r="B13" s="112" t="s">
        <v>614</v>
      </c>
      <c r="C13" s="111" t="s">
        <v>611</v>
      </c>
      <c r="D13" s="202" t="s">
        <v>629</v>
      </c>
    </row>
    <row r="14" spans="1:5" ht="286.5" customHeight="1" x14ac:dyDescent="0.35">
      <c r="A14" s="113" t="s">
        <v>630</v>
      </c>
      <c r="B14" s="114" t="s">
        <v>614</v>
      </c>
      <c r="C14" s="113" t="s">
        <v>631</v>
      </c>
      <c r="D14" s="203" t="s">
        <v>632</v>
      </c>
    </row>
    <row r="15" spans="1:5" ht="127.5" customHeight="1" x14ac:dyDescent="0.35">
      <c r="A15" s="111" t="s">
        <v>140</v>
      </c>
      <c r="B15" s="112" t="s">
        <v>614</v>
      </c>
      <c r="C15" s="111" t="s">
        <v>611</v>
      </c>
      <c r="D15" s="202" t="s">
        <v>633</v>
      </c>
    </row>
    <row r="16" spans="1:5" ht="242.25" customHeight="1" x14ac:dyDescent="0.35">
      <c r="A16" s="113" t="s">
        <v>634</v>
      </c>
      <c r="B16" s="114" t="s">
        <v>610</v>
      </c>
      <c r="C16" s="113" t="s">
        <v>611</v>
      </c>
      <c r="D16" s="203" t="s">
        <v>635</v>
      </c>
    </row>
    <row r="17" spans="1:5" ht="214.5" customHeight="1" x14ac:dyDescent="0.35">
      <c r="A17" s="111" t="s">
        <v>636</v>
      </c>
      <c r="B17" s="112" t="s">
        <v>610</v>
      </c>
      <c r="C17" s="111" t="s">
        <v>611</v>
      </c>
      <c r="D17" s="202" t="s">
        <v>637</v>
      </c>
    </row>
    <row r="18" spans="1:5" ht="283.5" customHeight="1" x14ac:dyDescent="0.35">
      <c r="A18" s="113" t="s">
        <v>638</v>
      </c>
      <c r="B18" s="114" t="s">
        <v>614</v>
      </c>
      <c r="C18" s="113" t="s">
        <v>611</v>
      </c>
      <c r="D18" s="203" t="s">
        <v>639</v>
      </c>
    </row>
    <row r="19" spans="1:5" ht="131.25" customHeight="1" x14ac:dyDescent="0.35">
      <c r="A19" s="111" t="s">
        <v>640</v>
      </c>
      <c r="B19" s="112" t="s">
        <v>614</v>
      </c>
      <c r="C19" s="111" t="s">
        <v>611</v>
      </c>
      <c r="D19" s="202" t="s">
        <v>641</v>
      </c>
    </row>
    <row r="20" spans="1:5" ht="200.25" customHeight="1" x14ac:dyDescent="0.35">
      <c r="A20" s="113" t="s">
        <v>642</v>
      </c>
      <c r="B20" s="114" t="s">
        <v>614</v>
      </c>
      <c r="C20" s="113" t="s">
        <v>611</v>
      </c>
      <c r="D20" s="203" t="s">
        <v>643</v>
      </c>
      <c r="E20" s="5"/>
    </row>
    <row r="21" spans="1:5" ht="69.75" customHeight="1" x14ac:dyDescent="0.35">
      <c r="A21" s="111" t="s">
        <v>644</v>
      </c>
      <c r="B21" s="112" t="s">
        <v>617</v>
      </c>
      <c r="C21" s="111" t="s">
        <v>611</v>
      </c>
      <c r="D21" s="202" t="s">
        <v>645</v>
      </c>
      <c r="E21" s="5"/>
    </row>
    <row r="22" spans="1:5" ht="159" customHeight="1" x14ac:dyDescent="0.35">
      <c r="A22" s="113" t="s">
        <v>646</v>
      </c>
      <c r="B22" s="114" t="s">
        <v>614</v>
      </c>
      <c r="C22" s="113" t="s">
        <v>631</v>
      </c>
      <c r="D22" s="203" t="s">
        <v>647</v>
      </c>
    </row>
    <row r="23" spans="1:5" ht="99" customHeight="1" x14ac:dyDescent="0.35">
      <c r="A23" s="111" t="s">
        <v>648</v>
      </c>
      <c r="B23" s="112" t="s">
        <v>614</v>
      </c>
      <c r="C23" s="111" t="s">
        <v>649</v>
      </c>
      <c r="D23" s="202" t="s">
        <v>650</v>
      </c>
    </row>
    <row r="24" spans="1:5" ht="124.5" customHeight="1" x14ac:dyDescent="0.35">
      <c r="A24" s="113" t="s">
        <v>164</v>
      </c>
      <c r="B24" s="114" t="s">
        <v>614</v>
      </c>
      <c r="C24" s="113" t="s">
        <v>631</v>
      </c>
      <c r="D24" s="203" t="s">
        <v>651</v>
      </c>
      <c r="E24" s="8"/>
    </row>
    <row r="25" spans="1:5" ht="216.75" customHeight="1" x14ac:dyDescent="0.35">
      <c r="A25" s="111" t="s">
        <v>652</v>
      </c>
      <c r="B25" s="112" t="s">
        <v>614</v>
      </c>
      <c r="C25" s="111" t="s">
        <v>611</v>
      </c>
      <c r="D25" s="202" t="s">
        <v>653</v>
      </c>
      <c r="E25" s="8"/>
    </row>
    <row r="26" spans="1:5" ht="99" customHeight="1" x14ac:dyDescent="0.35">
      <c r="A26" s="113" t="s">
        <v>654</v>
      </c>
      <c r="B26" s="114" t="s">
        <v>614</v>
      </c>
      <c r="C26" s="113" t="s">
        <v>631</v>
      </c>
      <c r="D26" s="203" t="s">
        <v>655</v>
      </c>
      <c r="E26" s="8"/>
    </row>
    <row r="27" spans="1:5" ht="177" customHeight="1" x14ac:dyDescent="0.35">
      <c r="A27" s="111" t="s">
        <v>656</v>
      </c>
      <c r="B27" s="112" t="s">
        <v>614</v>
      </c>
      <c r="C27" s="111" t="s">
        <v>611</v>
      </c>
      <c r="D27" s="202" t="s">
        <v>657</v>
      </c>
      <c r="E27" s="3"/>
    </row>
    <row r="28" spans="1:5" ht="197.25" customHeight="1" x14ac:dyDescent="0.35">
      <c r="A28" s="113" t="s">
        <v>185</v>
      </c>
      <c r="B28" s="114" t="s">
        <v>614</v>
      </c>
      <c r="C28" s="113" t="s">
        <v>611</v>
      </c>
      <c r="D28" s="203" t="s">
        <v>658</v>
      </c>
      <c r="E28" s="3"/>
    </row>
    <row r="29" spans="1:5" ht="258" customHeight="1" x14ac:dyDescent="0.35">
      <c r="A29" s="111" t="s">
        <v>659</v>
      </c>
      <c r="B29" s="112" t="s">
        <v>614</v>
      </c>
      <c r="C29" s="116" t="s">
        <v>611</v>
      </c>
      <c r="D29" s="202" t="s">
        <v>660</v>
      </c>
      <c r="E29" s="3"/>
    </row>
    <row r="30" spans="1:5" ht="214.5" customHeight="1" x14ac:dyDescent="0.35">
      <c r="A30" s="113" t="s">
        <v>661</v>
      </c>
      <c r="B30" s="114" t="s">
        <v>610</v>
      </c>
      <c r="C30" s="113" t="s">
        <v>611</v>
      </c>
      <c r="D30" s="203" t="s">
        <v>662</v>
      </c>
      <c r="E30" s="3"/>
    </row>
    <row r="31" spans="1:5" ht="141" customHeight="1" x14ac:dyDescent="0.35">
      <c r="A31" s="111" t="s">
        <v>663</v>
      </c>
      <c r="B31" s="112" t="s">
        <v>614</v>
      </c>
      <c r="C31" s="111" t="s">
        <v>631</v>
      </c>
      <c r="D31" s="202" t="s">
        <v>664</v>
      </c>
      <c r="E31" s="3"/>
    </row>
    <row r="32" spans="1:5" ht="141.75" customHeight="1" x14ac:dyDescent="0.35">
      <c r="A32" s="117" t="s">
        <v>665</v>
      </c>
      <c r="B32" s="118" t="s">
        <v>614</v>
      </c>
      <c r="C32" s="117" t="s">
        <v>611</v>
      </c>
      <c r="D32" s="203" t="s">
        <v>666</v>
      </c>
      <c r="E32" s="3"/>
    </row>
    <row r="33" spans="1:5" x14ac:dyDescent="0.35">
      <c r="A33" s="8"/>
      <c r="B33" s="8"/>
      <c r="C33" s="8"/>
      <c r="E33" s="3"/>
    </row>
    <row r="34" spans="1:5" x14ac:dyDescent="0.35">
      <c r="A34" s="110" t="s">
        <v>191</v>
      </c>
      <c r="B34" s="110"/>
      <c r="C34" s="110" t="s">
        <v>667</v>
      </c>
      <c r="E34" s="3"/>
    </row>
    <row r="35" spans="1:5" x14ac:dyDescent="0.35">
      <c r="A35" s="110" t="s">
        <v>194</v>
      </c>
      <c r="B35" s="110"/>
      <c r="C35" s="110" t="s">
        <v>232</v>
      </c>
      <c r="E35" s="3"/>
    </row>
    <row r="36" spans="1:5" x14ac:dyDescent="0.35">
      <c r="A36" s="110" t="s">
        <v>196</v>
      </c>
      <c r="B36" s="110"/>
      <c r="C36" s="110" t="s">
        <v>668</v>
      </c>
    </row>
    <row r="37" spans="1:5" x14ac:dyDescent="0.35">
      <c r="A37" s="110"/>
      <c r="B37" s="110"/>
      <c r="C37" s="110" t="s">
        <v>669</v>
      </c>
    </row>
    <row r="38" spans="1:5" x14ac:dyDescent="0.35">
      <c r="A38" s="110"/>
      <c r="B38" s="110"/>
      <c r="C38" s="110" t="s">
        <v>670</v>
      </c>
    </row>
    <row r="39" spans="1:5" x14ac:dyDescent="0.35">
      <c r="A39" s="110"/>
      <c r="B39" s="110"/>
      <c r="C39" s="110" t="s">
        <v>671</v>
      </c>
    </row>
    <row r="40" spans="1:5" x14ac:dyDescent="0.35">
      <c r="A40" s="8"/>
      <c r="B40" s="8"/>
    </row>
    <row r="41" spans="1:5" x14ac:dyDescent="0.35">
      <c r="A41" s="8"/>
      <c r="B41" s="8"/>
    </row>
    <row r="42" spans="1:5" x14ac:dyDescent="0.35">
      <c r="A42" s="8"/>
      <c r="B42" s="8"/>
    </row>
    <row r="43" spans="1:5" x14ac:dyDescent="0.35">
      <c r="A43" s="8"/>
      <c r="B43" s="8"/>
    </row>
    <row r="44" spans="1:5" x14ac:dyDescent="0.35">
      <c r="A44" s="8"/>
      <c r="B44" s="8"/>
    </row>
  </sheetData>
  <pageMargins left="0.31" right="0.28999999999999998" top="0.42" bottom="0.75" header="0.3" footer="0.3"/>
  <pageSetup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24126-B253-4685-B0B9-0208504BD4A9}">
  <dimension ref="A1:K23"/>
  <sheetViews>
    <sheetView showGridLines="0" zoomScale="75" zoomScaleNormal="75" workbookViewId="0"/>
  </sheetViews>
  <sheetFormatPr defaultRowHeight="14.5" x14ac:dyDescent="0.35"/>
  <cols>
    <col min="1" max="1" width="26.6328125" customWidth="1"/>
    <col min="2" max="2" width="16.36328125" customWidth="1"/>
    <col min="3" max="6" width="13.7265625" customWidth="1"/>
    <col min="7" max="7" width="14.54296875" customWidth="1"/>
    <col min="8" max="8" width="14.90625" customWidth="1"/>
    <col min="9" max="9" width="12.90625" customWidth="1"/>
    <col min="10" max="11" width="13.7265625" customWidth="1"/>
    <col min="12" max="12" width="15.26953125" customWidth="1"/>
  </cols>
  <sheetData>
    <row r="1" spans="1:11" x14ac:dyDescent="0.35">
      <c r="A1" s="39" t="s">
        <v>204</v>
      </c>
      <c r="B1" s="5"/>
      <c r="C1" s="5"/>
      <c r="D1" s="5"/>
      <c r="E1" s="5"/>
      <c r="F1" s="10"/>
      <c r="G1" s="5"/>
      <c r="H1" s="5"/>
      <c r="I1" s="5"/>
      <c r="J1" s="5"/>
      <c r="K1" s="5"/>
    </row>
    <row r="2" spans="1:11" x14ac:dyDescent="0.35">
      <c r="A2" s="39" t="s">
        <v>205</v>
      </c>
      <c r="B2" s="5"/>
      <c r="C2" s="5"/>
      <c r="D2" s="5"/>
      <c r="E2" s="5"/>
      <c r="F2" s="5"/>
      <c r="G2" s="5"/>
      <c r="H2" s="5"/>
      <c r="I2" s="5"/>
      <c r="J2" s="5"/>
      <c r="K2" s="5"/>
    </row>
    <row r="3" spans="1:11" ht="15" thickBot="1" x14ac:dyDescent="0.4">
      <c r="A3" s="5"/>
      <c r="B3" s="5"/>
      <c r="C3" s="5"/>
      <c r="D3" s="5"/>
      <c r="E3" s="5"/>
      <c r="F3" s="5"/>
      <c r="G3" s="5"/>
      <c r="H3" s="5"/>
      <c r="I3" s="5"/>
      <c r="J3" s="5"/>
      <c r="K3" s="5"/>
    </row>
    <row r="4" spans="1:11" ht="81.5" customHeight="1" x14ac:dyDescent="0.35">
      <c r="A4" s="174" t="s">
        <v>206</v>
      </c>
      <c r="B4" s="223" t="s">
        <v>207</v>
      </c>
      <c r="C4" s="147" t="s">
        <v>208</v>
      </c>
      <c r="D4" s="148" t="s">
        <v>209</v>
      </c>
      <c r="E4" s="148" t="s">
        <v>210</v>
      </c>
      <c r="F4" s="147" t="s">
        <v>211</v>
      </c>
      <c r="G4" s="148" t="s">
        <v>212</v>
      </c>
      <c r="H4" s="148" t="s">
        <v>213</v>
      </c>
      <c r="I4" s="147" t="s">
        <v>214</v>
      </c>
      <c r="J4" s="148" t="s">
        <v>215</v>
      </c>
      <c r="K4" s="149" t="s">
        <v>216</v>
      </c>
    </row>
    <row r="5" spans="1:11" x14ac:dyDescent="0.35">
      <c r="A5" s="224" t="s">
        <v>217</v>
      </c>
      <c r="B5" s="225" t="s">
        <v>218</v>
      </c>
      <c r="C5" s="150">
        <v>39.735983774895175</v>
      </c>
      <c r="D5" s="71">
        <v>34.928613796392064</v>
      </c>
      <c r="E5" s="71">
        <v>44.543353753398293</v>
      </c>
      <c r="F5" s="150">
        <v>32.434701738084343</v>
      </c>
      <c r="G5" s="71">
        <v>26.853461125581322</v>
      </c>
      <c r="H5" s="71">
        <v>38.015942350587359</v>
      </c>
      <c r="I5" s="162">
        <v>38.92977369079442</v>
      </c>
      <c r="J5" s="71">
        <v>34.050517481708923</v>
      </c>
      <c r="K5" s="291">
        <v>43.809029899879917</v>
      </c>
    </row>
    <row r="6" spans="1:11" x14ac:dyDescent="0.35">
      <c r="A6" s="226" t="s">
        <v>219</v>
      </c>
      <c r="B6" s="227" t="s">
        <v>220</v>
      </c>
      <c r="C6" s="152">
        <v>42.975342603566787</v>
      </c>
      <c r="D6" s="78">
        <v>35.663150507975615</v>
      </c>
      <c r="E6" s="78">
        <v>50.287534699157952</v>
      </c>
      <c r="F6" s="152">
        <v>30.030305432127118</v>
      </c>
      <c r="G6" s="78">
        <v>21.310918761792379</v>
      </c>
      <c r="H6" s="78">
        <v>38.749692102461857</v>
      </c>
      <c r="I6" s="163">
        <v>44.533343828668961</v>
      </c>
      <c r="J6" s="78">
        <v>37.201036760731078</v>
      </c>
      <c r="K6" s="290">
        <v>51.865650896606837</v>
      </c>
    </row>
    <row r="7" spans="1:11" x14ac:dyDescent="0.35">
      <c r="A7" s="224" t="s">
        <v>219</v>
      </c>
      <c r="B7" s="225" t="s">
        <v>221</v>
      </c>
      <c r="C7" s="150">
        <v>35.628118045622159</v>
      </c>
      <c r="D7" s="71">
        <v>30.282018064380406</v>
      </c>
      <c r="E7" s="71">
        <v>40.974218026863909</v>
      </c>
      <c r="F7" s="150">
        <v>36.824212536074604</v>
      </c>
      <c r="G7" s="71">
        <v>29.536848923224703</v>
      </c>
      <c r="H7" s="71">
        <v>44.111576148924513</v>
      </c>
      <c r="I7" s="162">
        <v>33.538188496572147</v>
      </c>
      <c r="J7" s="71">
        <v>27.806252448439491</v>
      </c>
      <c r="K7" s="291">
        <v>39.270124544704807</v>
      </c>
    </row>
    <row r="8" spans="1:11" x14ac:dyDescent="0.35">
      <c r="A8" s="226" t="s">
        <v>222</v>
      </c>
      <c r="B8" s="227" t="s">
        <v>223</v>
      </c>
      <c r="C8" s="152">
        <v>39.376887687661053</v>
      </c>
      <c r="D8" s="78">
        <v>28.772115331510228</v>
      </c>
      <c r="E8" s="78">
        <v>49.981660043811885</v>
      </c>
      <c r="F8" s="152" t="s">
        <v>224</v>
      </c>
      <c r="G8" s="60" t="s">
        <v>224</v>
      </c>
      <c r="H8" s="60" t="s">
        <v>224</v>
      </c>
      <c r="I8" s="163">
        <v>38.235496830122159</v>
      </c>
      <c r="J8" s="78">
        <v>27.920704099659499</v>
      </c>
      <c r="K8" s="290">
        <v>48.550289560584822</v>
      </c>
    </row>
    <row r="9" spans="1:11" x14ac:dyDescent="0.35">
      <c r="A9" s="238" t="s">
        <v>222</v>
      </c>
      <c r="B9" s="225" t="s">
        <v>225</v>
      </c>
      <c r="C9" s="150">
        <v>36.621781339132632</v>
      </c>
      <c r="D9" s="71">
        <v>28.352666753324655</v>
      </c>
      <c r="E9" s="71">
        <v>44.890895924940608</v>
      </c>
      <c r="F9" s="150">
        <v>36.783299860448771</v>
      </c>
      <c r="G9" s="71">
        <v>26.081045010331326</v>
      </c>
      <c r="H9" s="71">
        <v>47.485554710566213</v>
      </c>
      <c r="I9" s="162">
        <v>43.096134982837484</v>
      </c>
      <c r="J9" s="71">
        <v>33.908901293116273</v>
      </c>
      <c r="K9" s="291">
        <v>52.283368672558694</v>
      </c>
    </row>
    <row r="10" spans="1:11" x14ac:dyDescent="0.35">
      <c r="A10" s="226" t="s">
        <v>222</v>
      </c>
      <c r="B10" s="227" t="s">
        <v>226</v>
      </c>
      <c r="C10" s="152">
        <v>46.17409588750607</v>
      </c>
      <c r="D10" s="78">
        <v>38.577045718165401</v>
      </c>
      <c r="E10" s="78">
        <v>53.771146056846739</v>
      </c>
      <c r="F10" s="152">
        <v>38.755237500503561</v>
      </c>
      <c r="G10" s="78">
        <v>29.806414138758804</v>
      </c>
      <c r="H10" s="78">
        <v>47.704060862248326</v>
      </c>
      <c r="I10" s="163">
        <v>38.045359103907764</v>
      </c>
      <c r="J10" s="78">
        <v>30.867839577821588</v>
      </c>
      <c r="K10" s="290">
        <v>45.222878629993943</v>
      </c>
    </row>
    <row r="11" spans="1:11" ht="15" thickBot="1" x14ac:dyDescent="0.4">
      <c r="A11" s="239" t="s">
        <v>222</v>
      </c>
      <c r="B11" s="240" t="s">
        <v>227</v>
      </c>
      <c r="C11" s="172" t="s">
        <v>228</v>
      </c>
      <c r="D11" s="173">
        <v>15.581914576026584</v>
      </c>
      <c r="E11" s="173">
        <v>35.643662935473856</v>
      </c>
      <c r="F11" s="172">
        <v>55.007073463514701</v>
      </c>
      <c r="G11" s="173">
        <v>43.520253173014758</v>
      </c>
      <c r="H11" s="173">
        <v>66.49389375401465</v>
      </c>
      <c r="I11" s="172" t="s">
        <v>229</v>
      </c>
      <c r="J11" s="173">
        <v>14.043997944459901</v>
      </c>
      <c r="K11" s="292">
        <v>44.090448491760895</v>
      </c>
    </row>
    <row r="13" spans="1:11" x14ac:dyDescent="0.35">
      <c r="A13" s="6" t="s">
        <v>230</v>
      </c>
      <c r="B13" s="3" t="s">
        <v>231</v>
      </c>
      <c r="C13" s="8"/>
      <c r="D13" s="3"/>
      <c r="E13" s="3"/>
      <c r="F13" s="3"/>
      <c r="G13" s="3"/>
      <c r="H13" s="3"/>
      <c r="I13" s="3"/>
      <c r="J13" s="3"/>
      <c r="K13" s="8"/>
    </row>
    <row r="14" spans="1:11" x14ac:dyDescent="0.35">
      <c r="A14" s="6" t="s">
        <v>194</v>
      </c>
      <c r="B14" s="3" t="s">
        <v>232</v>
      </c>
      <c r="C14" s="8"/>
      <c r="D14" s="3"/>
      <c r="E14" s="3"/>
      <c r="F14" s="3"/>
      <c r="G14" s="3"/>
      <c r="H14" s="3"/>
      <c r="I14" s="3"/>
      <c r="J14" s="3"/>
      <c r="K14" s="8"/>
    </row>
    <row r="15" spans="1:11" x14ac:dyDescent="0.35">
      <c r="A15" s="6" t="s">
        <v>196</v>
      </c>
      <c r="B15" s="3" t="s">
        <v>233</v>
      </c>
      <c r="C15" s="8"/>
      <c r="D15" s="3"/>
      <c r="E15" s="3"/>
      <c r="F15" s="3"/>
      <c r="G15" s="3"/>
      <c r="H15" s="3"/>
      <c r="I15" s="3"/>
      <c r="J15" s="3"/>
      <c r="K15" s="8"/>
    </row>
    <row r="16" spans="1:11" x14ac:dyDescent="0.35">
      <c r="A16" s="8"/>
      <c r="B16" s="8" t="s">
        <v>234</v>
      </c>
      <c r="C16" s="8"/>
      <c r="D16" s="3"/>
      <c r="E16" s="3"/>
      <c r="F16" s="16"/>
      <c r="G16" s="16"/>
      <c r="H16" s="16"/>
      <c r="I16" s="3"/>
      <c r="J16" s="3"/>
      <c r="K16" s="8"/>
    </row>
    <row r="17" spans="1:11" x14ac:dyDescent="0.35">
      <c r="A17" s="8"/>
      <c r="B17" s="8" t="s">
        <v>235</v>
      </c>
      <c r="C17" s="8"/>
      <c r="D17" s="3"/>
      <c r="E17" s="3"/>
      <c r="F17" s="16"/>
      <c r="G17" s="16"/>
      <c r="H17" s="16"/>
      <c r="I17" s="3"/>
      <c r="J17" s="3"/>
      <c r="K17" s="8"/>
    </row>
    <row r="18" spans="1:11" x14ac:dyDescent="0.35">
      <c r="A18" s="8"/>
      <c r="B18" s="8" t="s">
        <v>236</v>
      </c>
      <c r="C18" s="8"/>
      <c r="D18" s="8"/>
      <c r="E18" s="8"/>
      <c r="F18" s="8"/>
      <c r="G18" s="8"/>
      <c r="H18" s="8"/>
      <c r="I18" s="8"/>
      <c r="J18" s="8"/>
      <c r="K18" s="8"/>
    </row>
    <row r="19" spans="1:11" x14ac:dyDescent="0.35">
      <c r="B19" s="8" t="s">
        <v>202</v>
      </c>
      <c r="D19" s="11"/>
      <c r="E19" s="11"/>
      <c r="F19" s="11"/>
      <c r="G19" s="11"/>
      <c r="H19" s="11"/>
      <c r="I19" s="12"/>
      <c r="J19" s="3"/>
    </row>
    <row r="20" spans="1:11" x14ac:dyDescent="0.35">
      <c r="B20" s="8" t="s">
        <v>203</v>
      </c>
      <c r="C20" s="3"/>
    </row>
    <row r="21" spans="1:11" x14ac:dyDescent="0.35">
      <c r="A21" s="411"/>
      <c r="B21" s="411"/>
      <c r="C21" s="411"/>
      <c r="D21" s="411"/>
      <c r="E21" s="411"/>
      <c r="F21" s="411"/>
      <c r="G21" s="411"/>
      <c r="H21" s="411"/>
      <c r="I21" s="411"/>
    </row>
    <row r="22" spans="1:11" x14ac:dyDescent="0.35">
      <c r="A22" s="411"/>
      <c r="B22" s="411"/>
      <c r="C22" s="411"/>
      <c r="D22" s="411"/>
      <c r="E22" s="411"/>
      <c r="F22" s="411"/>
      <c r="G22" s="411"/>
      <c r="H22" s="411"/>
      <c r="I22" s="411"/>
    </row>
    <row r="23" spans="1:11" x14ac:dyDescent="0.35">
      <c r="A23" s="411"/>
      <c r="B23" s="411"/>
      <c r="C23" s="411"/>
      <c r="D23" s="411"/>
      <c r="E23" s="411"/>
      <c r="F23" s="411"/>
      <c r="G23" s="411"/>
      <c r="H23" s="411"/>
      <c r="I23" s="411"/>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36"/>
  <sheetViews>
    <sheetView showGridLines="0" zoomScale="75" zoomScaleNormal="75" workbookViewId="0"/>
  </sheetViews>
  <sheetFormatPr defaultColWidth="9.26953125" defaultRowHeight="14.5" x14ac:dyDescent="0.35"/>
  <cols>
    <col min="1" max="1" width="23.54296875" customWidth="1"/>
    <col min="2" max="2" width="27.54296875" customWidth="1"/>
    <col min="3" max="3" width="13" customWidth="1"/>
    <col min="4" max="4" width="15.453125" customWidth="1"/>
    <col min="5" max="5" width="15.453125" style="14" customWidth="1"/>
    <col min="6" max="6" width="11.7265625" customWidth="1"/>
    <col min="7" max="7" width="13.26953125" customWidth="1"/>
    <col min="8" max="8" width="15.26953125" customWidth="1"/>
    <col min="9" max="9" width="15.453125" customWidth="1"/>
    <col min="10" max="10" width="13" customWidth="1"/>
  </cols>
  <sheetData>
    <row r="1" spans="1:10" x14ac:dyDescent="0.35">
      <c r="A1" s="39" t="s">
        <v>672</v>
      </c>
    </row>
    <row r="2" spans="1:10" x14ac:dyDescent="0.35">
      <c r="A2" s="40" t="s">
        <v>673</v>
      </c>
    </row>
    <row r="3" spans="1:10" ht="15" thickBot="1" x14ac:dyDescent="0.4"/>
    <row r="4" spans="1:10" s="17" customFormat="1" ht="46.15" customHeight="1" x14ac:dyDescent="0.35">
      <c r="A4" s="188" t="s">
        <v>206</v>
      </c>
      <c r="B4" s="194" t="s">
        <v>207</v>
      </c>
      <c r="C4" s="188" t="s">
        <v>674</v>
      </c>
      <c r="D4" s="189" t="s">
        <v>675</v>
      </c>
      <c r="E4" s="189" t="s">
        <v>676</v>
      </c>
      <c r="F4" s="149" t="s">
        <v>677</v>
      </c>
      <c r="G4" s="188" t="s">
        <v>678</v>
      </c>
      <c r="H4" s="189" t="s">
        <v>679</v>
      </c>
      <c r="I4" s="189" t="s">
        <v>680</v>
      </c>
      <c r="J4" s="194" t="s">
        <v>681</v>
      </c>
    </row>
    <row r="5" spans="1:10" x14ac:dyDescent="0.35">
      <c r="A5" s="224" t="s">
        <v>107</v>
      </c>
      <c r="B5" s="225" t="s">
        <v>107</v>
      </c>
      <c r="C5" s="150">
        <v>70.142101092110181</v>
      </c>
      <c r="D5" s="57">
        <v>69.204691887917107</v>
      </c>
      <c r="E5" s="57">
        <v>71.079510296303255</v>
      </c>
      <c r="F5" s="190" t="s">
        <v>9</v>
      </c>
      <c r="G5" s="150">
        <v>62.850853185058433</v>
      </c>
      <c r="H5" s="57">
        <v>59.804416239331559</v>
      </c>
      <c r="I5" s="57">
        <v>65.897290130785308</v>
      </c>
      <c r="J5" s="190" t="s">
        <v>9</v>
      </c>
    </row>
    <row r="6" spans="1:10" x14ac:dyDescent="0.35">
      <c r="A6" s="226" t="s">
        <v>219</v>
      </c>
      <c r="B6" s="227" t="s">
        <v>220</v>
      </c>
      <c r="C6" s="152">
        <v>64.216599433478095</v>
      </c>
      <c r="D6" s="60">
        <v>62.736833570511784</v>
      </c>
      <c r="E6" s="60">
        <v>65.696365296444398</v>
      </c>
      <c r="F6" s="191" t="s">
        <v>108</v>
      </c>
      <c r="G6" s="152">
        <v>57.44605348932992</v>
      </c>
      <c r="H6" s="60">
        <v>52.980147831167436</v>
      </c>
      <c r="I6" s="60">
        <v>61.911959147492404</v>
      </c>
      <c r="J6" s="191" t="s">
        <v>108</v>
      </c>
    </row>
    <row r="7" spans="1:10" x14ac:dyDescent="0.35">
      <c r="A7" s="224" t="s">
        <v>219</v>
      </c>
      <c r="B7" s="225" t="s">
        <v>221</v>
      </c>
      <c r="C7" s="192">
        <v>75.624020874137443</v>
      </c>
      <c r="D7" s="65">
        <v>74.391494915956784</v>
      </c>
      <c r="E7" s="65">
        <v>76.856546832318102</v>
      </c>
      <c r="F7" s="193" t="s">
        <v>125</v>
      </c>
      <c r="G7" s="192">
        <v>68.494896017645189</v>
      </c>
      <c r="H7" s="65">
        <v>64.622175700272464</v>
      </c>
      <c r="I7" s="65">
        <v>72.367616335017914</v>
      </c>
      <c r="J7" s="193" t="s">
        <v>125</v>
      </c>
    </row>
    <row r="8" spans="1:10" x14ac:dyDescent="0.35">
      <c r="A8" s="226" t="s">
        <v>269</v>
      </c>
      <c r="B8" s="227" t="s">
        <v>270</v>
      </c>
      <c r="C8" s="152">
        <v>73.284131407933231</v>
      </c>
      <c r="D8" s="60">
        <v>71.026395508288715</v>
      </c>
      <c r="E8" s="60">
        <v>75.541867307577732</v>
      </c>
      <c r="F8" s="153" t="s">
        <v>125</v>
      </c>
      <c r="G8" s="152">
        <v>61.528251160438209</v>
      </c>
      <c r="H8" s="60">
        <v>54.818817377477501</v>
      </c>
      <c r="I8" s="60">
        <v>68.237684943398918</v>
      </c>
      <c r="J8" s="153" t="s">
        <v>110</v>
      </c>
    </row>
    <row r="9" spans="1:10" x14ac:dyDescent="0.35">
      <c r="A9" s="224" t="s">
        <v>269</v>
      </c>
      <c r="B9" s="225" t="s">
        <v>271</v>
      </c>
      <c r="C9" s="150">
        <v>72.718005911926326</v>
      </c>
      <c r="D9" s="57">
        <v>70.358029382660575</v>
      </c>
      <c r="E9" s="57">
        <v>75.077982441192063</v>
      </c>
      <c r="F9" s="151" t="s">
        <v>125</v>
      </c>
      <c r="G9" s="150">
        <v>63.319918371890715</v>
      </c>
      <c r="H9" s="57">
        <v>57.236253258384572</v>
      </c>
      <c r="I9" s="57">
        <v>69.403583485396865</v>
      </c>
      <c r="J9" s="151" t="s">
        <v>110</v>
      </c>
    </row>
    <row r="10" spans="1:10" x14ac:dyDescent="0.35">
      <c r="A10" s="226" t="s">
        <v>269</v>
      </c>
      <c r="B10" s="227" t="s">
        <v>272</v>
      </c>
      <c r="C10" s="152">
        <v>68.982175203802356</v>
      </c>
      <c r="D10" s="60">
        <v>66.771264015739789</v>
      </c>
      <c r="E10" s="60">
        <v>71.193086391864924</v>
      </c>
      <c r="F10" s="153" t="s">
        <v>110</v>
      </c>
      <c r="G10" s="152">
        <v>60.131805446427975</v>
      </c>
      <c r="H10" s="60">
        <v>53.835560612621826</v>
      </c>
      <c r="I10" s="60">
        <v>66.428050280234132</v>
      </c>
      <c r="J10" s="153" t="s">
        <v>110</v>
      </c>
    </row>
    <row r="11" spans="1:10" x14ac:dyDescent="0.35">
      <c r="A11" s="224" t="s">
        <v>269</v>
      </c>
      <c r="B11" s="225" t="s">
        <v>273</v>
      </c>
      <c r="C11" s="150">
        <v>68.63314579779744</v>
      </c>
      <c r="D11" s="57">
        <v>66.70017608265411</v>
      </c>
      <c r="E11" s="57">
        <v>70.566115512940769</v>
      </c>
      <c r="F11" s="151" t="s">
        <v>110</v>
      </c>
      <c r="G11" s="150">
        <v>65.919846840236772</v>
      </c>
      <c r="H11" s="57">
        <v>59.326485794002672</v>
      </c>
      <c r="I11" s="57">
        <v>72.51320788647088</v>
      </c>
      <c r="J11" s="151" t="s">
        <v>110</v>
      </c>
    </row>
    <row r="12" spans="1:10" x14ac:dyDescent="0.35">
      <c r="A12" s="228" t="s">
        <v>269</v>
      </c>
      <c r="B12" s="229" t="s">
        <v>274</v>
      </c>
      <c r="C12" s="161">
        <v>67.757260008319236</v>
      </c>
      <c r="D12" s="64">
        <v>65.681229787307046</v>
      </c>
      <c r="E12" s="64">
        <v>69.833290229331411</v>
      </c>
      <c r="F12" s="154" t="s">
        <v>108</v>
      </c>
      <c r="G12" s="161">
        <v>63.672036458590306</v>
      </c>
      <c r="H12" s="64">
        <v>56.217515725201586</v>
      </c>
      <c r="I12" s="64">
        <v>71.126557191979032</v>
      </c>
      <c r="J12" s="154" t="s">
        <v>108</v>
      </c>
    </row>
    <row r="13" spans="1:10" x14ac:dyDescent="0.35">
      <c r="A13" s="230" t="s">
        <v>275</v>
      </c>
      <c r="B13" s="231" t="s">
        <v>276</v>
      </c>
      <c r="C13" s="155">
        <v>69.460555172676706</v>
      </c>
      <c r="D13" s="131">
        <v>68.433854786006549</v>
      </c>
      <c r="E13" s="131">
        <v>70.487255559346877</v>
      </c>
      <c r="F13" s="156" t="s">
        <v>108</v>
      </c>
      <c r="G13" s="155">
        <v>61.207059532183727</v>
      </c>
      <c r="H13" s="131">
        <v>57.745958633255867</v>
      </c>
      <c r="I13" s="131">
        <v>64.668160431111588</v>
      </c>
      <c r="J13" s="156" t="s">
        <v>108</v>
      </c>
    </row>
    <row r="14" spans="1:10" x14ac:dyDescent="0.35">
      <c r="A14" s="232" t="s">
        <v>275</v>
      </c>
      <c r="B14" s="229" t="s">
        <v>277</v>
      </c>
      <c r="C14" s="157">
        <v>73.607647756543557</v>
      </c>
      <c r="D14" s="128">
        <v>69.174059687039005</v>
      </c>
      <c r="E14" s="128">
        <v>78.041235826048123</v>
      </c>
      <c r="F14" s="154" t="s">
        <v>110</v>
      </c>
      <c r="G14" s="157">
        <v>65.219384070476906</v>
      </c>
      <c r="H14" s="128">
        <v>52.739726147182168</v>
      </c>
      <c r="I14" s="128">
        <v>77.699041993771644</v>
      </c>
      <c r="J14" s="154" t="s">
        <v>110</v>
      </c>
    </row>
    <row r="15" spans="1:10" x14ac:dyDescent="0.35">
      <c r="A15" s="230" t="s">
        <v>275</v>
      </c>
      <c r="B15" s="231" t="s">
        <v>278</v>
      </c>
      <c r="C15" s="155">
        <v>67.418350156107124</v>
      </c>
      <c r="D15" s="131">
        <v>61.580976389452836</v>
      </c>
      <c r="E15" s="131">
        <v>73.255723922761405</v>
      </c>
      <c r="F15" s="156" t="s">
        <v>110</v>
      </c>
      <c r="G15" s="155">
        <v>74.717509950666013</v>
      </c>
      <c r="H15" s="131">
        <v>61.138871643067141</v>
      </c>
      <c r="I15" s="131">
        <v>88.296148258264893</v>
      </c>
      <c r="J15" s="156" t="s">
        <v>110</v>
      </c>
    </row>
    <row r="16" spans="1:10" x14ac:dyDescent="0.35">
      <c r="A16" s="232" t="s">
        <v>275</v>
      </c>
      <c r="B16" s="229" t="s">
        <v>279</v>
      </c>
      <c r="C16" s="157">
        <v>73.910710304797433</v>
      </c>
      <c r="D16" s="128">
        <v>68.334802835969441</v>
      </c>
      <c r="E16" s="128">
        <v>79.486617773625426</v>
      </c>
      <c r="F16" s="154" t="s">
        <v>110</v>
      </c>
      <c r="G16" s="157">
        <v>76.213865179885516</v>
      </c>
      <c r="H16" s="128">
        <v>61.887652006966455</v>
      </c>
      <c r="I16" s="128">
        <v>90.540078352804571</v>
      </c>
      <c r="J16" s="154" t="s">
        <v>125</v>
      </c>
    </row>
    <row r="17" spans="1:10" x14ac:dyDescent="0.35">
      <c r="A17" s="230" t="s">
        <v>275</v>
      </c>
      <c r="B17" s="231" t="s">
        <v>280</v>
      </c>
      <c r="C17" s="155">
        <v>73.788951924108204</v>
      </c>
      <c r="D17" s="131">
        <v>67.337726542936451</v>
      </c>
      <c r="E17" s="131">
        <v>80.240177305279957</v>
      </c>
      <c r="F17" s="156" t="s">
        <v>110</v>
      </c>
      <c r="G17" s="155">
        <v>66.076986053724511</v>
      </c>
      <c r="H17" s="131">
        <v>49.587555375902092</v>
      </c>
      <c r="I17" s="131">
        <v>82.566416731546937</v>
      </c>
      <c r="J17" s="156" t="s">
        <v>110</v>
      </c>
    </row>
    <row r="18" spans="1:10" x14ac:dyDescent="0.35">
      <c r="A18" s="232" t="s">
        <v>275</v>
      </c>
      <c r="B18" s="229" t="s">
        <v>282</v>
      </c>
      <c r="C18" s="157">
        <v>79.454330593178184</v>
      </c>
      <c r="D18" s="128">
        <v>72.094640068075989</v>
      </c>
      <c r="E18" s="128">
        <v>86.814021118280365</v>
      </c>
      <c r="F18" s="154" t="s">
        <v>125</v>
      </c>
      <c r="G18" s="157" t="s">
        <v>682</v>
      </c>
      <c r="H18" s="128">
        <v>35.60000029881266</v>
      </c>
      <c r="I18" s="128">
        <v>89.756097276723878</v>
      </c>
      <c r="J18" s="154" t="s">
        <v>110</v>
      </c>
    </row>
    <row r="19" spans="1:10" x14ac:dyDescent="0.35">
      <c r="A19" s="230" t="s">
        <v>275</v>
      </c>
      <c r="B19" s="231" t="s">
        <v>284</v>
      </c>
      <c r="C19" s="155">
        <v>71.10451641208914</v>
      </c>
      <c r="D19" s="131">
        <v>63.966060329225769</v>
      </c>
      <c r="E19" s="131">
        <v>78.242972494952525</v>
      </c>
      <c r="F19" s="156" t="s">
        <v>110</v>
      </c>
      <c r="G19" s="155" t="s">
        <v>683</v>
      </c>
      <c r="H19" s="131">
        <v>28.232713451227813</v>
      </c>
      <c r="I19" s="131">
        <v>65.602538618774034</v>
      </c>
      <c r="J19" s="156" t="s">
        <v>110</v>
      </c>
    </row>
    <row r="20" spans="1:10" x14ac:dyDescent="0.35">
      <c r="A20" s="232" t="s">
        <v>275</v>
      </c>
      <c r="B20" s="229" t="s">
        <v>285</v>
      </c>
      <c r="C20" s="157">
        <v>68.722020083342244</v>
      </c>
      <c r="D20" s="128">
        <v>62.443490103629173</v>
      </c>
      <c r="E20" s="128">
        <v>75.000550063055329</v>
      </c>
      <c r="F20" s="154" t="s">
        <v>110</v>
      </c>
      <c r="G20" s="157">
        <v>66.880579508359759</v>
      </c>
      <c r="H20" s="128">
        <v>50.204481463338126</v>
      </c>
      <c r="I20" s="128">
        <v>83.556677553381391</v>
      </c>
      <c r="J20" s="154" t="s">
        <v>110</v>
      </c>
    </row>
    <row r="21" spans="1:10" x14ac:dyDescent="0.35">
      <c r="A21" s="230" t="s">
        <v>275</v>
      </c>
      <c r="B21" s="231" t="s">
        <v>287</v>
      </c>
      <c r="C21" s="155">
        <v>72.596031789061556</v>
      </c>
      <c r="D21" s="131">
        <v>65.588317988069861</v>
      </c>
      <c r="E21" s="131">
        <v>79.603745590053251</v>
      </c>
      <c r="F21" s="156" t="s">
        <v>110</v>
      </c>
      <c r="G21" s="155">
        <v>59.067536360150733</v>
      </c>
      <c r="H21" s="131">
        <v>45.330114244510753</v>
      </c>
      <c r="I21" s="131">
        <v>72.804958475790713</v>
      </c>
      <c r="J21" s="156" t="s">
        <v>110</v>
      </c>
    </row>
    <row r="22" spans="1:10" x14ac:dyDescent="0.35">
      <c r="A22" s="232" t="s">
        <v>289</v>
      </c>
      <c r="B22" s="138" t="s">
        <v>290</v>
      </c>
      <c r="C22" s="157">
        <v>75.521222602552257</v>
      </c>
      <c r="D22" s="128">
        <v>71.582059953088987</v>
      </c>
      <c r="E22" s="128">
        <v>79.460385252015541</v>
      </c>
      <c r="F22" s="154" t="s">
        <v>125</v>
      </c>
      <c r="G22" s="157">
        <v>55.87393088679935</v>
      </c>
      <c r="H22" s="128">
        <v>42.763611478227581</v>
      </c>
      <c r="I22" s="128">
        <v>68.984250295371112</v>
      </c>
      <c r="J22" s="154" t="s">
        <v>110</v>
      </c>
    </row>
    <row r="23" spans="1:10" x14ac:dyDescent="0.35">
      <c r="A23" s="230" t="s">
        <v>289</v>
      </c>
      <c r="B23" s="134" t="s">
        <v>291</v>
      </c>
      <c r="C23" s="155">
        <v>71.338481374102173</v>
      </c>
      <c r="D23" s="131">
        <v>68.610882746580216</v>
      </c>
      <c r="E23" s="131">
        <v>74.06608000162413</v>
      </c>
      <c r="F23" s="156" t="s">
        <v>110</v>
      </c>
      <c r="G23" s="155" t="s">
        <v>684</v>
      </c>
      <c r="H23" s="131">
        <v>36.376889553816007</v>
      </c>
      <c r="I23" s="131">
        <v>67.418104840179154</v>
      </c>
      <c r="J23" s="156" t="s">
        <v>110</v>
      </c>
    </row>
    <row r="24" spans="1:10" x14ac:dyDescent="0.35">
      <c r="A24" s="232" t="s">
        <v>289</v>
      </c>
      <c r="B24" s="229" t="s">
        <v>292</v>
      </c>
      <c r="C24" s="157">
        <v>69.449018110480893</v>
      </c>
      <c r="D24" s="128">
        <v>68.437114906165775</v>
      </c>
      <c r="E24" s="128">
        <v>70.460921314795996</v>
      </c>
      <c r="F24" s="154" t="s">
        <v>108</v>
      </c>
      <c r="G24" s="157">
        <v>63.985688826763962</v>
      </c>
      <c r="H24" s="128">
        <v>60.916564965289929</v>
      </c>
      <c r="I24" s="128">
        <v>67.054812688238002</v>
      </c>
      <c r="J24" s="154" t="s">
        <v>108</v>
      </c>
    </row>
    <row r="25" spans="1:10" x14ac:dyDescent="0.35">
      <c r="A25" s="230" t="s">
        <v>293</v>
      </c>
      <c r="B25" s="231" t="s">
        <v>294</v>
      </c>
      <c r="C25" s="155">
        <v>70.505738827267763</v>
      </c>
      <c r="D25" s="131">
        <v>69.487862244886102</v>
      </c>
      <c r="E25" s="131">
        <v>71.523615409649423</v>
      </c>
      <c r="F25" s="156" t="s">
        <v>108</v>
      </c>
      <c r="G25" s="155">
        <v>63.579587380723282</v>
      </c>
      <c r="H25" s="131">
        <v>60.256275517688074</v>
      </c>
      <c r="I25" s="131">
        <v>66.902899243758483</v>
      </c>
      <c r="J25" s="156" t="s">
        <v>108</v>
      </c>
    </row>
    <row r="26" spans="1:10" ht="15" thickBot="1" x14ac:dyDescent="0.4">
      <c r="A26" s="233" t="s">
        <v>293</v>
      </c>
      <c r="B26" s="234" t="s">
        <v>295</v>
      </c>
      <c r="C26" s="158">
        <v>66.682616285434833</v>
      </c>
      <c r="D26" s="159">
        <v>64.738452232548624</v>
      </c>
      <c r="E26" s="159">
        <v>68.626780338321026</v>
      </c>
      <c r="F26" s="160" t="s">
        <v>125</v>
      </c>
      <c r="G26" s="158">
        <v>57.194677908324252</v>
      </c>
      <c r="H26" s="159">
        <v>51.578686434523171</v>
      </c>
      <c r="I26" s="159">
        <v>62.81066938212534</v>
      </c>
      <c r="J26" s="160" t="s">
        <v>110</v>
      </c>
    </row>
    <row r="28" spans="1:10" x14ac:dyDescent="0.35">
      <c r="A28" s="3" t="s">
        <v>583</v>
      </c>
      <c r="B28" s="3" t="s">
        <v>685</v>
      </c>
      <c r="C28" s="3"/>
      <c r="D28" s="3"/>
      <c r="E28" s="3"/>
    </row>
    <row r="29" spans="1:10" x14ac:dyDescent="0.35">
      <c r="A29" s="3" t="s">
        <v>585</v>
      </c>
      <c r="B29" s="7" t="s">
        <v>232</v>
      </c>
      <c r="C29" s="7"/>
      <c r="D29" s="7"/>
      <c r="E29" s="32"/>
    </row>
    <row r="30" spans="1:10" x14ac:dyDescent="0.35">
      <c r="A30" t="s">
        <v>196</v>
      </c>
      <c r="B30" t="s">
        <v>686</v>
      </c>
    </row>
    <row r="31" spans="1:10" x14ac:dyDescent="0.35">
      <c r="B31" t="s">
        <v>687</v>
      </c>
    </row>
    <row r="32" spans="1:10" x14ac:dyDescent="0.35">
      <c r="B32" t="s">
        <v>688</v>
      </c>
    </row>
    <row r="33" spans="2:2" x14ac:dyDescent="0.35">
      <c r="B33" t="s">
        <v>689</v>
      </c>
    </row>
    <row r="34" spans="2:2" x14ac:dyDescent="0.35">
      <c r="B34" t="s">
        <v>690</v>
      </c>
    </row>
    <row r="35" spans="2:2" x14ac:dyDescent="0.35">
      <c r="B35" s="8" t="s">
        <v>298</v>
      </c>
    </row>
    <row r="36" spans="2:2" x14ac:dyDescent="0.35">
      <c r="B36" s="8" t="s">
        <v>202</v>
      </c>
    </row>
  </sheetData>
  <pageMargins left="0.36" right="0.23" top="0.75" bottom="0.7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32"/>
  <sheetViews>
    <sheetView showGridLines="0" zoomScale="75" zoomScaleNormal="75" workbookViewId="0">
      <selection activeCell="F18" sqref="F18"/>
    </sheetView>
  </sheetViews>
  <sheetFormatPr defaultColWidth="9.26953125" defaultRowHeight="14.5" x14ac:dyDescent="0.35"/>
  <cols>
    <col min="1" max="1" width="25" customWidth="1"/>
    <col min="2" max="2" width="27.26953125" customWidth="1"/>
    <col min="3" max="3" width="11" customWidth="1"/>
    <col min="4" max="5" width="14.54296875" customWidth="1"/>
    <col min="6" max="6" width="13.26953125" customWidth="1"/>
  </cols>
  <sheetData>
    <row r="1" spans="1:6" x14ac:dyDescent="0.35">
      <c r="A1" s="39" t="s">
        <v>691</v>
      </c>
    </row>
    <row r="2" spans="1:6" x14ac:dyDescent="0.35">
      <c r="A2" s="40" t="s">
        <v>692</v>
      </c>
    </row>
    <row r="4" spans="1:6" ht="43.5" x14ac:dyDescent="0.35">
      <c r="A4" s="53" t="s">
        <v>206</v>
      </c>
      <c r="B4" s="44" t="s">
        <v>693</v>
      </c>
      <c r="C4" s="66" t="s">
        <v>265</v>
      </c>
      <c r="D4" s="53" t="s">
        <v>266</v>
      </c>
      <c r="E4" s="53" t="s">
        <v>267</v>
      </c>
      <c r="F4" s="55" t="s">
        <v>268</v>
      </c>
    </row>
    <row r="5" spans="1:6" x14ac:dyDescent="0.35">
      <c r="A5" s="56" t="s">
        <v>107</v>
      </c>
      <c r="B5" s="56" t="s">
        <v>107</v>
      </c>
      <c r="C5" s="57">
        <v>31.242318377382006</v>
      </c>
      <c r="D5" s="57">
        <v>30.299105470319244</v>
      </c>
      <c r="E5" s="57">
        <v>32.185531284444771</v>
      </c>
      <c r="F5" s="58" t="s">
        <v>9</v>
      </c>
    </row>
    <row r="6" spans="1:6" x14ac:dyDescent="0.35">
      <c r="A6" s="59" t="s">
        <v>219</v>
      </c>
      <c r="B6" s="59" t="s">
        <v>694</v>
      </c>
      <c r="C6" s="60">
        <v>34.084860820022591</v>
      </c>
      <c r="D6" s="60">
        <v>32.739561707363123</v>
      </c>
      <c r="E6" s="60">
        <v>35.430159932682052</v>
      </c>
      <c r="F6" s="62" t="s">
        <v>108</v>
      </c>
    </row>
    <row r="7" spans="1:6" x14ac:dyDescent="0.35">
      <c r="A7" s="67" t="s">
        <v>219</v>
      </c>
      <c r="B7" s="67" t="s">
        <v>695</v>
      </c>
      <c r="C7" s="65">
        <v>28.623493914818859</v>
      </c>
      <c r="D7" s="65">
        <v>27.399356814775793</v>
      </c>
      <c r="E7" s="65">
        <v>29.847631014861925</v>
      </c>
      <c r="F7" s="49" t="s">
        <v>125</v>
      </c>
    </row>
    <row r="8" spans="1:6" x14ac:dyDescent="0.35">
      <c r="A8" s="59" t="s">
        <v>269</v>
      </c>
      <c r="B8" s="59" t="s">
        <v>270</v>
      </c>
      <c r="C8" s="60">
        <v>21.04902687234766</v>
      </c>
      <c r="D8" s="60">
        <v>19.213773610094847</v>
      </c>
      <c r="E8" s="60">
        <v>22.884280134600477</v>
      </c>
      <c r="F8" s="62" t="s">
        <v>125</v>
      </c>
    </row>
    <row r="9" spans="1:6" x14ac:dyDescent="0.35">
      <c r="A9" s="56" t="s">
        <v>269</v>
      </c>
      <c r="B9" s="56" t="s">
        <v>271</v>
      </c>
      <c r="C9" s="57">
        <v>23.822227453234056</v>
      </c>
      <c r="D9" s="57">
        <v>21.852771514846946</v>
      </c>
      <c r="E9" s="57">
        <v>25.791683391621167</v>
      </c>
      <c r="F9" s="58" t="s">
        <v>125</v>
      </c>
    </row>
    <row r="10" spans="1:6" x14ac:dyDescent="0.35">
      <c r="A10" s="59" t="s">
        <v>269</v>
      </c>
      <c r="B10" s="59" t="s">
        <v>272</v>
      </c>
      <c r="C10" s="60">
        <v>29.073190065480475</v>
      </c>
      <c r="D10" s="60">
        <v>26.898433238194464</v>
      </c>
      <c r="E10" s="60">
        <v>31.247946892766485</v>
      </c>
      <c r="F10" s="62" t="s">
        <v>125</v>
      </c>
    </row>
    <row r="11" spans="1:6" x14ac:dyDescent="0.35">
      <c r="A11" s="56" t="s">
        <v>269</v>
      </c>
      <c r="B11" s="56" t="s">
        <v>273</v>
      </c>
      <c r="C11" s="57">
        <v>36.207424885791248</v>
      </c>
      <c r="D11" s="57">
        <v>34.121430557190855</v>
      </c>
      <c r="E11" s="57">
        <v>38.293419214391633</v>
      </c>
      <c r="F11" s="58" t="s">
        <v>125</v>
      </c>
    </row>
    <row r="12" spans="1:6" x14ac:dyDescent="0.35">
      <c r="A12" s="63" t="s">
        <v>269</v>
      </c>
      <c r="B12" s="63" t="s">
        <v>274</v>
      </c>
      <c r="C12" s="64">
        <v>43.95539481661072</v>
      </c>
      <c r="D12" s="64">
        <v>42.013831684800742</v>
      </c>
      <c r="E12" s="64">
        <v>45.896957948420706</v>
      </c>
      <c r="F12" s="45" t="s">
        <v>108</v>
      </c>
    </row>
    <row r="13" spans="1:6" x14ac:dyDescent="0.35">
      <c r="A13" s="127" t="s">
        <v>275</v>
      </c>
      <c r="B13" s="127" t="s">
        <v>276</v>
      </c>
      <c r="C13" s="130">
        <v>40.786818439887874</v>
      </c>
      <c r="D13" s="131">
        <v>39.686103429137873</v>
      </c>
      <c r="E13" s="131">
        <v>41.887533450637868</v>
      </c>
      <c r="F13" s="132" t="s">
        <v>108</v>
      </c>
    </row>
    <row r="14" spans="1:6" x14ac:dyDescent="0.35">
      <c r="A14" s="129" t="s">
        <v>275</v>
      </c>
      <c r="B14" s="204" t="s">
        <v>277</v>
      </c>
      <c r="C14" s="76" t="s">
        <v>374</v>
      </c>
      <c r="D14" s="128">
        <v>4.4758390061944899</v>
      </c>
      <c r="E14" s="128">
        <v>10.755583304415014</v>
      </c>
      <c r="F14" s="45" t="s">
        <v>125</v>
      </c>
    </row>
    <row r="15" spans="1:6" x14ac:dyDescent="0.35">
      <c r="A15" s="127" t="s">
        <v>275</v>
      </c>
      <c r="B15" s="127" t="s">
        <v>278</v>
      </c>
      <c r="C15" s="130">
        <v>16.722719592071677</v>
      </c>
      <c r="D15" s="131">
        <v>12.158073649862322</v>
      </c>
      <c r="E15" s="131">
        <v>21.287365534281033</v>
      </c>
      <c r="F15" s="132" t="s">
        <v>125</v>
      </c>
    </row>
    <row r="16" spans="1:6" x14ac:dyDescent="0.35">
      <c r="A16" s="129" t="s">
        <v>275</v>
      </c>
      <c r="B16" s="204" t="s">
        <v>279</v>
      </c>
      <c r="C16" s="76" t="s">
        <v>696</v>
      </c>
      <c r="D16" s="128">
        <v>4.4853736021225146</v>
      </c>
      <c r="E16" s="128">
        <v>10.941835265931951</v>
      </c>
      <c r="F16" s="45" t="s">
        <v>125</v>
      </c>
    </row>
    <row r="17" spans="1:6" x14ac:dyDescent="0.35">
      <c r="A17" s="127" t="s">
        <v>275</v>
      </c>
      <c r="B17" s="205" t="s">
        <v>280</v>
      </c>
      <c r="C17" s="130" t="s">
        <v>283</v>
      </c>
      <c r="D17" s="131">
        <v>5.0086665129233872</v>
      </c>
      <c r="E17" s="131">
        <v>11.605601952935388</v>
      </c>
      <c r="F17" s="132" t="s">
        <v>125</v>
      </c>
    </row>
    <row r="18" spans="1:6" x14ac:dyDescent="0.35">
      <c r="A18" s="129" t="s">
        <v>275</v>
      </c>
      <c r="B18" s="204" t="s">
        <v>282</v>
      </c>
      <c r="C18" s="76" t="s">
        <v>697</v>
      </c>
      <c r="D18" s="128">
        <v>12.616747183436383</v>
      </c>
      <c r="E18" s="128">
        <v>32.689372845451871</v>
      </c>
      <c r="F18" s="45" t="s">
        <v>125</v>
      </c>
    </row>
    <row r="19" spans="1:6" x14ac:dyDescent="0.35">
      <c r="A19" s="127" t="s">
        <v>275</v>
      </c>
      <c r="B19" s="205" t="s">
        <v>284</v>
      </c>
      <c r="C19" s="130" t="s">
        <v>698</v>
      </c>
      <c r="D19" s="131">
        <v>6.48532784241368</v>
      </c>
      <c r="E19" s="131">
        <v>13.968557351245755</v>
      </c>
      <c r="F19" s="132" t="s">
        <v>125</v>
      </c>
    </row>
    <row r="20" spans="1:6" x14ac:dyDescent="0.35">
      <c r="A20" s="129" t="s">
        <v>275</v>
      </c>
      <c r="B20" s="204" t="s">
        <v>285</v>
      </c>
      <c r="C20" s="76" t="s">
        <v>699</v>
      </c>
      <c r="D20" s="128">
        <v>13.324120395802103</v>
      </c>
      <c r="E20" s="128">
        <v>24.964463344398229</v>
      </c>
      <c r="F20" s="45" t="s">
        <v>125</v>
      </c>
    </row>
    <row r="21" spans="1:6" x14ac:dyDescent="0.35">
      <c r="A21" s="127" t="s">
        <v>275</v>
      </c>
      <c r="B21" s="205" t="s">
        <v>287</v>
      </c>
      <c r="C21" s="130" t="s">
        <v>700</v>
      </c>
      <c r="D21" s="131">
        <v>10.556270625616643</v>
      </c>
      <c r="E21" s="131">
        <v>23.320486824975916</v>
      </c>
      <c r="F21" s="132" t="s">
        <v>125</v>
      </c>
    </row>
    <row r="22" spans="1:6" x14ac:dyDescent="0.35">
      <c r="A22" s="129" t="s">
        <v>289</v>
      </c>
      <c r="B22" s="138" t="s">
        <v>290</v>
      </c>
      <c r="C22" s="76" t="s">
        <v>701</v>
      </c>
      <c r="D22" s="128">
        <v>8.0883389632451408</v>
      </c>
      <c r="E22" s="128">
        <v>15.035174074947328</v>
      </c>
      <c r="F22" s="45" t="s">
        <v>125</v>
      </c>
    </row>
    <row r="23" spans="1:6" x14ac:dyDescent="0.35">
      <c r="A23" s="127" t="s">
        <v>289</v>
      </c>
      <c r="B23" s="134" t="s">
        <v>291</v>
      </c>
      <c r="C23" s="130">
        <v>16.934612436605718</v>
      </c>
      <c r="D23" s="131">
        <v>14.830867324577717</v>
      </c>
      <c r="E23" s="131">
        <v>19.038357548633723</v>
      </c>
      <c r="F23" s="132" t="s">
        <v>125</v>
      </c>
    </row>
    <row r="24" spans="1:6" x14ac:dyDescent="0.35">
      <c r="A24" s="129" t="s">
        <v>289</v>
      </c>
      <c r="B24" s="129" t="s">
        <v>292</v>
      </c>
      <c r="C24" s="76">
        <v>39.586224022560671</v>
      </c>
      <c r="D24" s="128">
        <v>38.471873431234357</v>
      </c>
      <c r="E24" s="128">
        <v>40.700574613886978</v>
      </c>
      <c r="F24" s="45" t="s">
        <v>108</v>
      </c>
    </row>
    <row r="25" spans="1:6" x14ac:dyDescent="0.35">
      <c r="A25" s="127" t="s">
        <v>293</v>
      </c>
      <c r="B25" s="127" t="s">
        <v>294</v>
      </c>
      <c r="C25" s="130">
        <v>30.000318056805042</v>
      </c>
      <c r="D25" s="131">
        <v>28.985477783091127</v>
      </c>
      <c r="E25" s="131">
        <v>31.015158330518954</v>
      </c>
      <c r="F25" s="132" t="s">
        <v>108</v>
      </c>
    </row>
    <row r="26" spans="1:6" x14ac:dyDescent="0.35">
      <c r="A26" s="129" t="s">
        <v>293</v>
      </c>
      <c r="B26" s="129" t="s">
        <v>295</v>
      </c>
      <c r="C26" s="76">
        <v>43.596944593655877</v>
      </c>
      <c r="D26" s="128">
        <v>41.661714390217682</v>
      </c>
      <c r="E26" s="128">
        <v>45.532174797094072</v>
      </c>
      <c r="F26" s="45" t="s">
        <v>125</v>
      </c>
    </row>
    <row r="28" spans="1:6" x14ac:dyDescent="0.35">
      <c r="A28" s="3" t="s">
        <v>583</v>
      </c>
      <c r="B28" s="3" t="s">
        <v>685</v>
      </c>
    </row>
    <row r="29" spans="1:6" x14ac:dyDescent="0.35">
      <c r="A29" s="3" t="s">
        <v>585</v>
      </c>
      <c r="B29" s="7" t="s">
        <v>232</v>
      </c>
    </row>
    <row r="30" spans="1:6" x14ac:dyDescent="0.35">
      <c r="A30" s="3" t="s">
        <v>196</v>
      </c>
      <c r="B30" t="s">
        <v>297</v>
      </c>
    </row>
    <row r="31" spans="1:6" x14ac:dyDescent="0.35">
      <c r="B31" s="8" t="s">
        <v>298</v>
      </c>
    </row>
    <row r="32" spans="1:6" x14ac:dyDescent="0.35">
      <c r="B32" s="8" t="s">
        <v>202</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6"/>
  <sheetViews>
    <sheetView showGridLines="0" zoomScale="75" zoomScaleNormal="75" workbookViewId="0"/>
  </sheetViews>
  <sheetFormatPr defaultColWidth="9.26953125" defaultRowHeight="14.65" customHeight="1" x14ac:dyDescent="0.35"/>
  <cols>
    <col min="1" max="1" width="23.26953125" customWidth="1"/>
    <col min="2" max="2" width="26.7265625" customWidth="1"/>
    <col min="3" max="3" width="14.26953125" customWidth="1"/>
    <col min="4" max="4" width="15.7265625" customWidth="1"/>
    <col min="5" max="5" width="15.54296875" customWidth="1"/>
    <col min="6" max="6" width="13.453125" customWidth="1"/>
  </cols>
  <sheetData>
    <row r="1" spans="1:6" ht="14.65" customHeight="1" x14ac:dyDescent="0.35">
      <c r="A1" s="39" t="s">
        <v>702</v>
      </c>
    </row>
    <row r="2" spans="1:6" ht="14.65" customHeight="1" x14ac:dyDescent="0.35">
      <c r="A2" s="40" t="s">
        <v>703</v>
      </c>
    </row>
    <row r="4" spans="1:6" s="8" customFormat="1" ht="42.75" customHeight="1" x14ac:dyDescent="0.35">
      <c r="A4" s="53" t="s">
        <v>206</v>
      </c>
      <c r="B4" s="44" t="s">
        <v>207</v>
      </c>
      <c r="C4" s="66" t="s">
        <v>265</v>
      </c>
      <c r="D4" s="53" t="s">
        <v>266</v>
      </c>
      <c r="E4" s="53" t="s">
        <v>267</v>
      </c>
      <c r="F4" s="55" t="s">
        <v>268</v>
      </c>
    </row>
    <row r="5" spans="1:6" ht="14.65" customHeight="1" x14ac:dyDescent="0.35">
      <c r="A5" s="56" t="s">
        <v>107</v>
      </c>
      <c r="B5" s="56" t="s">
        <v>107</v>
      </c>
      <c r="C5" s="57">
        <v>64.65363895286967</v>
      </c>
      <c r="D5" s="57">
        <v>62.969397010937797</v>
      </c>
      <c r="E5" s="57">
        <v>66.337880894801543</v>
      </c>
      <c r="F5" s="58" t="s">
        <v>9</v>
      </c>
    </row>
    <row r="6" spans="1:6" ht="14.65" customHeight="1" x14ac:dyDescent="0.35">
      <c r="A6" s="59" t="s">
        <v>219</v>
      </c>
      <c r="B6" s="59" t="s">
        <v>694</v>
      </c>
      <c r="C6" s="60">
        <v>60.580232982798442</v>
      </c>
      <c r="D6" s="60">
        <v>58.259740126220052</v>
      </c>
      <c r="E6" s="60">
        <v>62.90072583937684</v>
      </c>
      <c r="F6" s="62" t="s">
        <v>108</v>
      </c>
    </row>
    <row r="7" spans="1:6" ht="14.65" customHeight="1" x14ac:dyDescent="0.35">
      <c r="A7" s="67" t="s">
        <v>219</v>
      </c>
      <c r="B7" s="67" t="s">
        <v>695</v>
      </c>
      <c r="C7" s="65">
        <v>69.375292287128644</v>
      </c>
      <c r="D7" s="65">
        <v>67.048036275417473</v>
      </c>
      <c r="E7" s="65">
        <v>71.702548298839801</v>
      </c>
      <c r="F7" s="49" t="s">
        <v>125</v>
      </c>
    </row>
    <row r="8" spans="1:6" ht="14.65" customHeight="1" x14ac:dyDescent="0.35">
      <c r="A8" s="59" t="s">
        <v>269</v>
      </c>
      <c r="B8" s="59" t="s">
        <v>270</v>
      </c>
      <c r="C8" s="60">
        <v>71.279866364872234</v>
      </c>
      <c r="D8" s="60">
        <v>67.182762927028492</v>
      </c>
      <c r="E8" s="60">
        <v>75.376969802715976</v>
      </c>
      <c r="F8" s="62" t="s">
        <v>125</v>
      </c>
    </row>
    <row r="9" spans="1:6" ht="14.65" customHeight="1" x14ac:dyDescent="0.35">
      <c r="A9" s="56" t="s">
        <v>269</v>
      </c>
      <c r="B9" s="56" t="s">
        <v>271</v>
      </c>
      <c r="C9" s="57">
        <v>66.744828004996677</v>
      </c>
      <c r="D9" s="57">
        <v>62.586345503756782</v>
      </c>
      <c r="E9" s="57">
        <v>70.903310506236565</v>
      </c>
      <c r="F9" s="58" t="s">
        <v>110</v>
      </c>
    </row>
    <row r="10" spans="1:6" ht="14.65" customHeight="1" x14ac:dyDescent="0.35">
      <c r="A10" s="59" t="s">
        <v>269</v>
      </c>
      <c r="B10" s="59" t="s">
        <v>272</v>
      </c>
      <c r="C10" s="60">
        <v>63.170670335406498</v>
      </c>
      <c r="D10" s="60">
        <v>59.128719593588606</v>
      </c>
      <c r="E10" s="60">
        <v>67.212621077224384</v>
      </c>
      <c r="F10" s="62" t="s">
        <v>110</v>
      </c>
    </row>
    <row r="11" spans="1:6" ht="14.65" customHeight="1" x14ac:dyDescent="0.35">
      <c r="A11" s="56" t="s">
        <v>269</v>
      </c>
      <c r="B11" s="56" t="s">
        <v>273</v>
      </c>
      <c r="C11" s="57">
        <v>64.722785539605994</v>
      </c>
      <c r="D11" s="57">
        <v>61.623458741492279</v>
      </c>
      <c r="E11" s="57">
        <v>67.822112337719716</v>
      </c>
      <c r="F11" s="58" t="s">
        <v>110</v>
      </c>
    </row>
    <row r="12" spans="1:6" ht="14.65" customHeight="1" x14ac:dyDescent="0.35">
      <c r="A12" s="63" t="s">
        <v>269</v>
      </c>
      <c r="B12" s="63" t="s">
        <v>274</v>
      </c>
      <c r="C12" s="64">
        <v>61.445113695528974</v>
      </c>
      <c r="D12" s="64">
        <v>57.772006341022617</v>
      </c>
      <c r="E12" s="64">
        <v>65.118221050035331</v>
      </c>
      <c r="F12" s="45" t="s">
        <v>108</v>
      </c>
    </row>
    <row r="13" spans="1:6" ht="14.65" customHeight="1" x14ac:dyDescent="0.35">
      <c r="A13" s="127" t="s">
        <v>275</v>
      </c>
      <c r="B13" s="127" t="s">
        <v>276</v>
      </c>
      <c r="C13" s="130">
        <v>64.401814146412278</v>
      </c>
      <c r="D13" s="131">
        <v>62.689393324897004</v>
      </c>
      <c r="E13" s="131">
        <v>66.114234967927544</v>
      </c>
      <c r="F13" s="132" t="s">
        <v>108</v>
      </c>
    </row>
    <row r="14" spans="1:6" ht="14.65" customHeight="1" x14ac:dyDescent="0.35">
      <c r="A14" s="129" t="s">
        <v>275</v>
      </c>
      <c r="B14" s="129" t="s">
        <v>277</v>
      </c>
      <c r="C14" s="76">
        <v>82.623466961599618</v>
      </c>
      <c r="D14" s="128">
        <v>67.056464189804601</v>
      </c>
      <c r="E14" s="128">
        <v>98.19046973339465</v>
      </c>
      <c r="F14" s="45" t="s">
        <v>125</v>
      </c>
    </row>
    <row r="15" spans="1:6" ht="14.65" customHeight="1" x14ac:dyDescent="0.35">
      <c r="A15" s="127" t="s">
        <v>275</v>
      </c>
      <c r="B15" s="205" t="s">
        <v>278</v>
      </c>
      <c r="C15" s="130" t="s">
        <v>704</v>
      </c>
      <c r="D15" s="131">
        <v>30.535329409164003</v>
      </c>
      <c r="E15" s="131">
        <v>64.877842208652552</v>
      </c>
      <c r="F15" s="132" t="s">
        <v>110</v>
      </c>
    </row>
    <row r="16" spans="1:6" ht="14.65" customHeight="1" x14ac:dyDescent="0.35">
      <c r="A16" s="129" t="s">
        <v>275</v>
      </c>
      <c r="B16" s="204" t="s">
        <v>279</v>
      </c>
      <c r="C16" s="76">
        <v>78.43039069482019</v>
      </c>
      <c r="D16" s="128">
        <v>57.013721221118253</v>
      </c>
      <c r="E16" s="128">
        <v>99.84706016852212</v>
      </c>
      <c r="F16" s="45" t="s">
        <v>110</v>
      </c>
    </row>
    <row r="17" spans="1:6" ht="14.65" customHeight="1" x14ac:dyDescent="0.35">
      <c r="A17" s="127" t="s">
        <v>275</v>
      </c>
      <c r="B17" s="205" t="s">
        <v>280</v>
      </c>
      <c r="C17" s="130" t="s">
        <v>705</v>
      </c>
      <c r="D17" s="131">
        <v>50.981477582960764</v>
      </c>
      <c r="E17" s="131">
        <v>95.492828713687715</v>
      </c>
      <c r="F17" s="132" t="s">
        <v>110</v>
      </c>
    </row>
    <row r="18" spans="1:6" ht="14.65" customHeight="1" x14ac:dyDescent="0.35">
      <c r="A18" s="129" t="s">
        <v>275</v>
      </c>
      <c r="B18" s="129" t="s">
        <v>282</v>
      </c>
      <c r="C18" s="76">
        <v>88.651214363544099</v>
      </c>
      <c r="D18" s="128">
        <v>73.115768107617768</v>
      </c>
      <c r="E18" s="128">
        <v>104.18666061947042</v>
      </c>
      <c r="F18" s="45" t="s">
        <v>125</v>
      </c>
    </row>
    <row r="19" spans="1:6" ht="14.65" customHeight="1" x14ac:dyDescent="0.35">
      <c r="A19" s="127" t="s">
        <v>275</v>
      </c>
      <c r="B19" s="127" t="s">
        <v>284</v>
      </c>
      <c r="C19" s="130">
        <v>63.3477677600901</v>
      </c>
      <c r="D19" s="131">
        <v>49.173265724057146</v>
      </c>
      <c r="E19" s="131">
        <v>77.522269796123055</v>
      </c>
      <c r="F19" s="132" t="s">
        <v>110</v>
      </c>
    </row>
    <row r="20" spans="1:6" ht="14.65" customHeight="1" x14ac:dyDescent="0.35">
      <c r="A20" s="129" t="s">
        <v>275</v>
      </c>
      <c r="B20" s="129" t="s">
        <v>285</v>
      </c>
      <c r="C20" s="76">
        <v>68.621171350318207</v>
      </c>
      <c r="D20" s="128">
        <v>55.887552496194147</v>
      </c>
      <c r="E20" s="128">
        <v>81.354790204442253</v>
      </c>
      <c r="F20" s="45" t="s">
        <v>110</v>
      </c>
    </row>
    <row r="21" spans="1:6" ht="14.65" customHeight="1" x14ac:dyDescent="0.35">
      <c r="A21" s="127" t="s">
        <v>275</v>
      </c>
      <c r="B21" s="127" t="s">
        <v>287</v>
      </c>
      <c r="C21" s="130">
        <v>75.392625496153272</v>
      </c>
      <c r="D21" s="131">
        <v>60.320586023820979</v>
      </c>
      <c r="E21" s="131">
        <v>90.464664968485579</v>
      </c>
      <c r="F21" s="132" t="s">
        <v>110</v>
      </c>
    </row>
    <row r="22" spans="1:6" ht="14.65" customHeight="1" x14ac:dyDescent="0.35">
      <c r="A22" s="129" t="s">
        <v>289</v>
      </c>
      <c r="B22" s="138" t="s">
        <v>290</v>
      </c>
      <c r="C22" s="76">
        <v>69.79520559520229</v>
      </c>
      <c r="D22" s="128">
        <v>54.088208813648755</v>
      </c>
      <c r="E22" s="128">
        <v>85.502202376755832</v>
      </c>
      <c r="F22" s="45" t="s">
        <v>110</v>
      </c>
    </row>
    <row r="23" spans="1:6" ht="14.65" customHeight="1" x14ac:dyDescent="0.35">
      <c r="A23" s="127" t="s">
        <v>289</v>
      </c>
      <c r="B23" s="134" t="s">
        <v>291</v>
      </c>
      <c r="C23" s="130">
        <v>66.808435971998009</v>
      </c>
      <c r="D23" s="131">
        <v>60.568588016186254</v>
      </c>
      <c r="E23" s="131">
        <v>73.048283927809777</v>
      </c>
      <c r="F23" s="132" t="s">
        <v>110</v>
      </c>
    </row>
    <row r="24" spans="1:6" ht="14.65" customHeight="1" x14ac:dyDescent="0.35">
      <c r="A24" s="129" t="s">
        <v>289</v>
      </c>
      <c r="B24" s="129" t="s">
        <v>292</v>
      </c>
      <c r="C24" s="76">
        <v>64.167692894442069</v>
      </c>
      <c r="D24" s="128">
        <v>62.413827641925536</v>
      </c>
      <c r="E24" s="128">
        <v>65.921558146958589</v>
      </c>
      <c r="F24" s="45" t="s">
        <v>108</v>
      </c>
    </row>
    <row r="25" spans="1:6" ht="14.65" customHeight="1" x14ac:dyDescent="0.35">
      <c r="A25" s="127" t="s">
        <v>293</v>
      </c>
      <c r="B25" s="127" t="s">
        <v>294</v>
      </c>
      <c r="C25" s="130">
        <v>64.830487146201804</v>
      </c>
      <c r="D25" s="131">
        <v>62.939829384949974</v>
      </c>
      <c r="E25" s="131">
        <v>66.72114490745362</v>
      </c>
      <c r="F25" s="132" t="s">
        <v>108</v>
      </c>
    </row>
    <row r="26" spans="1:6" ht="14.65" customHeight="1" x14ac:dyDescent="0.35">
      <c r="A26" s="129" t="s">
        <v>293</v>
      </c>
      <c r="B26" s="129" t="s">
        <v>295</v>
      </c>
      <c r="C26" s="76">
        <v>63.367460605284286</v>
      </c>
      <c r="D26" s="128">
        <v>60.491827590846171</v>
      </c>
      <c r="E26" s="128">
        <v>66.243093619722401</v>
      </c>
      <c r="F26" s="45" t="s">
        <v>110</v>
      </c>
    </row>
    <row r="28" spans="1:6" ht="14.65" customHeight="1" x14ac:dyDescent="0.35">
      <c r="A28" s="3" t="s">
        <v>583</v>
      </c>
      <c r="B28" s="3" t="s">
        <v>685</v>
      </c>
    </row>
    <row r="29" spans="1:6" ht="14.65" customHeight="1" x14ac:dyDescent="0.35">
      <c r="A29" s="3" t="s">
        <v>585</v>
      </c>
      <c r="B29" s="7" t="s">
        <v>232</v>
      </c>
    </row>
    <row r="30" spans="1:6" ht="14.65" customHeight="1" x14ac:dyDescent="0.35">
      <c r="A30" s="3" t="s">
        <v>196</v>
      </c>
      <c r="B30" t="s">
        <v>297</v>
      </c>
    </row>
    <row r="31" spans="1:6" ht="14.65" customHeight="1" x14ac:dyDescent="0.35">
      <c r="B31" t="s">
        <v>687</v>
      </c>
    </row>
    <row r="32" spans="1:6" ht="14.65" customHeight="1" x14ac:dyDescent="0.35">
      <c r="B32" t="s">
        <v>688</v>
      </c>
    </row>
    <row r="33" spans="2:2" ht="14.65" customHeight="1" x14ac:dyDescent="0.35">
      <c r="B33" t="s">
        <v>689</v>
      </c>
    </row>
    <row r="34" spans="2:2" ht="14.65" customHeight="1" x14ac:dyDescent="0.35">
      <c r="B34" t="s">
        <v>690</v>
      </c>
    </row>
    <row r="35" spans="2:2" ht="14.65" customHeight="1" x14ac:dyDescent="0.35">
      <c r="B35" s="8" t="s">
        <v>298</v>
      </c>
    </row>
    <row r="36" spans="2:2" ht="14.65" customHeight="1" x14ac:dyDescent="0.35">
      <c r="B36" s="8" t="s">
        <v>202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6">
    <pageSetUpPr fitToPage="1"/>
  </sheetPr>
  <dimension ref="A1:F51"/>
  <sheetViews>
    <sheetView showGridLines="0" zoomScale="75" zoomScaleNormal="75" workbookViewId="0"/>
  </sheetViews>
  <sheetFormatPr defaultColWidth="9.26953125" defaultRowHeight="14.65" customHeight="1" x14ac:dyDescent="0.35"/>
  <cols>
    <col min="1" max="1" width="28.54296875" customWidth="1"/>
    <col min="2" max="2" width="13" customWidth="1"/>
    <col min="3" max="3" width="11.7265625" customWidth="1"/>
    <col min="4" max="4" width="23.1796875" customWidth="1"/>
    <col min="5" max="5" width="23" customWidth="1"/>
    <col min="6" max="6" width="9.26953125" customWidth="1"/>
  </cols>
  <sheetData>
    <row r="1" spans="1:5" ht="14.65" customHeight="1" x14ac:dyDescent="0.35">
      <c r="A1" s="39" t="s">
        <v>706</v>
      </c>
    </row>
    <row r="2" spans="1:5" ht="14.65" customHeight="1" x14ac:dyDescent="0.35">
      <c r="A2" s="40" t="s">
        <v>707</v>
      </c>
    </row>
    <row r="4" spans="1:5" ht="46" customHeight="1" x14ac:dyDescent="0.35">
      <c r="A4" s="73" t="s">
        <v>708</v>
      </c>
      <c r="B4" s="73" t="s">
        <v>709</v>
      </c>
      <c r="C4" s="73" t="s">
        <v>710</v>
      </c>
      <c r="D4" s="73" t="s">
        <v>711</v>
      </c>
      <c r="E4" s="72" t="s">
        <v>712</v>
      </c>
    </row>
    <row r="5" spans="1:5" ht="14.5" x14ac:dyDescent="0.35">
      <c r="A5" s="56" t="s">
        <v>613</v>
      </c>
      <c r="B5" s="57" t="s">
        <v>713</v>
      </c>
      <c r="C5" s="275" t="s">
        <v>714</v>
      </c>
      <c r="D5" s="57" t="s">
        <v>715</v>
      </c>
      <c r="E5" s="248" t="s">
        <v>716</v>
      </c>
    </row>
    <row r="6" spans="1:5" ht="14.5" x14ac:dyDescent="0.35">
      <c r="A6" s="59" t="s">
        <v>717</v>
      </c>
      <c r="B6" s="60" t="s">
        <v>718</v>
      </c>
      <c r="C6" s="60" t="s">
        <v>719</v>
      </c>
      <c r="D6" s="60" t="s">
        <v>720</v>
      </c>
      <c r="E6" s="247" t="s">
        <v>721</v>
      </c>
    </row>
    <row r="7" spans="1:5" ht="14.5" x14ac:dyDescent="0.35">
      <c r="A7" s="56" t="s">
        <v>616</v>
      </c>
      <c r="B7" s="57" t="s">
        <v>722</v>
      </c>
      <c r="C7" s="57" t="s">
        <v>723</v>
      </c>
      <c r="D7" s="57" t="s">
        <v>720</v>
      </c>
      <c r="E7" s="248" t="s">
        <v>724</v>
      </c>
    </row>
    <row r="8" spans="1:5" ht="14.5" x14ac:dyDescent="0.35">
      <c r="A8" s="59" t="s">
        <v>619</v>
      </c>
      <c r="B8" s="60" t="s">
        <v>722</v>
      </c>
      <c r="C8" s="60" t="s">
        <v>725</v>
      </c>
      <c r="D8" s="60" t="s">
        <v>720</v>
      </c>
      <c r="E8" s="247" t="s">
        <v>726</v>
      </c>
    </row>
    <row r="9" spans="1:5" ht="14.5" x14ac:dyDescent="0.35">
      <c r="A9" s="56" t="s">
        <v>621</v>
      </c>
      <c r="B9" s="57" t="s">
        <v>727</v>
      </c>
      <c r="C9" s="57" t="s">
        <v>728</v>
      </c>
      <c r="D9" s="57" t="s">
        <v>720</v>
      </c>
      <c r="E9" s="248" t="s">
        <v>729</v>
      </c>
    </row>
    <row r="10" spans="1:5" ht="14.5" x14ac:dyDescent="0.35">
      <c r="A10" s="59" t="s">
        <v>730</v>
      </c>
      <c r="B10" s="60" t="s">
        <v>722</v>
      </c>
      <c r="C10" s="60" t="s">
        <v>731</v>
      </c>
      <c r="D10" s="60" t="s">
        <v>720</v>
      </c>
      <c r="E10" s="247" t="s">
        <v>732</v>
      </c>
    </row>
    <row r="11" spans="1:5" ht="14.5" x14ac:dyDescent="0.35">
      <c r="A11" s="56" t="s">
        <v>733</v>
      </c>
      <c r="B11" s="57" t="s">
        <v>734</v>
      </c>
      <c r="C11" s="57" t="s">
        <v>735</v>
      </c>
      <c r="D11" s="57" t="s">
        <v>720</v>
      </c>
      <c r="E11" s="248" t="s">
        <v>736</v>
      </c>
    </row>
    <row r="12" spans="1:5" ht="14.5" x14ac:dyDescent="0.35">
      <c r="A12" s="59" t="s">
        <v>737</v>
      </c>
      <c r="B12" s="60" t="s">
        <v>738</v>
      </c>
      <c r="C12" s="60" t="s">
        <v>739</v>
      </c>
      <c r="D12" s="60" t="s">
        <v>720</v>
      </c>
      <c r="E12" s="247" t="s">
        <v>740</v>
      </c>
    </row>
    <row r="13" spans="1:5" ht="14.5" x14ac:dyDescent="0.35">
      <c r="A13" s="56" t="s">
        <v>741</v>
      </c>
      <c r="B13" s="57" t="s">
        <v>742</v>
      </c>
      <c r="C13" s="57" t="s">
        <v>743</v>
      </c>
      <c r="D13" s="57" t="s">
        <v>720</v>
      </c>
      <c r="E13" s="248" t="s">
        <v>744</v>
      </c>
    </row>
    <row r="14" spans="1:5" ht="14.5" x14ac:dyDescent="0.35">
      <c r="A14" s="59" t="s">
        <v>630</v>
      </c>
      <c r="B14" s="60" t="s">
        <v>745</v>
      </c>
      <c r="C14" s="276" t="s">
        <v>746</v>
      </c>
      <c r="D14" s="60" t="s">
        <v>747</v>
      </c>
      <c r="E14" s="247" t="s">
        <v>748</v>
      </c>
    </row>
    <row r="15" spans="1:5" ht="14.5" x14ac:dyDescent="0.35">
      <c r="A15" s="56" t="s">
        <v>749</v>
      </c>
      <c r="B15" s="57" t="s">
        <v>750</v>
      </c>
      <c r="C15" s="275" t="s">
        <v>751</v>
      </c>
      <c r="D15" s="57" t="s">
        <v>715</v>
      </c>
      <c r="E15" s="248" t="s">
        <v>752</v>
      </c>
    </row>
    <row r="16" spans="1:5" ht="14.5" x14ac:dyDescent="0.35">
      <c r="A16" s="59" t="s">
        <v>753</v>
      </c>
      <c r="B16" s="60" t="s">
        <v>754</v>
      </c>
      <c r="C16" s="60" t="s">
        <v>755</v>
      </c>
      <c r="D16" s="60" t="s">
        <v>720</v>
      </c>
      <c r="E16" s="247" t="s">
        <v>756</v>
      </c>
    </row>
    <row r="17" spans="1:6" ht="14.5" x14ac:dyDescent="0.35">
      <c r="A17" s="56" t="s">
        <v>757</v>
      </c>
      <c r="B17" s="57" t="s">
        <v>758</v>
      </c>
      <c r="C17" s="275" t="s">
        <v>759</v>
      </c>
      <c r="D17" s="57" t="s">
        <v>715</v>
      </c>
      <c r="E17" s="248" t="s">
        <v>760</v>
      </c>
    </row>
    <row r="18" spans="1:6" ht="14.5" x14ac:dyDescent="0.35">
      <c r="A18" s="59" t="s">
        <v>634</v>
      </c>
      <c r="B18" s="60" t="s">
        <v>761</v>
      </c>
      <c r="C18" s="60" t="s">
        <v>762</v>
      </c>
      <c r="D18" s="60" t="s">
        <v>720</v>
      </c>
      <c r="E18" s="247" t="s">
        <v>763</v>
      </c>
    </row>
    <row r="19" spans="1:6" ht="14.5" x14ac:dyDescent="0.35">
      <c r="A19" s="56" t="s">
        <v>636</v>
      </c>
      <c r="B19" s="57" t="s">
        <v>764</v>
      </c>
      <c r="C19" s="275" t="s">
        <v>765</v>
      </c>
      <c r="D19" s="57" t="s">
        <v>715</v>
      </c>
      <c r="E19" s="248" t="s">
        <v>766</v>
      </c>
    </row>
    <row r="20" spans="1:6" ht="14.5" x14ac:dyDescent="0.35">
      <c r="A20" s="59" t="s">
        <v>638</v>
      </c>
      <c r="B20" s="60" t="s">
        <v>767</v>
      </c>
      <c r="C20" s="276" t="s">
        <v>768</v>
      </c>
      <c r="D20" s="60" t="s">
        <v>715</v>
      </c>
      <c r="E20" s="247" t="s">
        <v>769</v>
      </c>
    </row>
    <row r="21" spans="1:6" ht="14.5" x14ac:dyDescent="0.35">
      <c r="A21" s="171" t="s">
        <v>642</v>
      </c>
      <c r="B21" s="135" t="s">
        <v>754</v>
      </c>
      <c r="C21" s="277" t="s">
        <v>770</v>
      </c>
      <c r="D21" s="135" t="s">
        <v>715</v>
      </c>
      <c r="E21" s="249" t="s">
        <v>771</v>
      </c>
    </row>
    <row r="22" spans="1:6" ht="14.5" x14ac:dyDescent="0.35">
      <c r="A22" s="59" t="s">
        <v>644</v>
      </c>
      <c r="B22" s="60" t="s">
        <v>764</v>
      </c>
      <c r="C22" s="276" t="s">
        <v>772</v>
      </c>
      <c r="D22" s="60" t="s">
        <v>715</v>
      </c>
      <c r="E22" s="247" t="s">
        <v>773</v>
      </c>
      <c r="F22" s="186"/>
    </row>
    <row r="23" spans="1:6" ht="14.5" x14ac:dyDescent="0.35">
      <c r="A23" s="171" t="s">
        <v>774</v>
      </c>
      <c r="B23" s="135" t="s">
        <v>775</v>
      </c>
      <c r="C23" s="135" t="s">
        <v>776</v>
      </c>
      <c r="D23" s="135" t="s">
        <v>720</v>
      </c>
      <c r="E23" s="249" t="s">
        <v>777</v>
      </c>
      <c r="F23" s="186"/>
    </row>
    <row r="24" spans="1:6" ht="14.5" x14ac:dyDescent="0.35">
      <c r="A24" s="59" t="s">
        <v>778</v>
      </c>
      <c r="B24" s="60" t="s">
        <v>779</v>
      </c>
      <c r="C24" s="60" t="s">
        <v>780</v>
      </c>
      <c r="D24" s="60" t="s">
        <v>720</v>
      </c>
      <c r="E24" s="247" t="s">
        <v>781</v>
      </c>
    </row>
    <row r="25" spans="1:6" ht="14.5" x14ac:dyDescent="0.35">
      <c r="A25" s="171" t="s">
        <v>646</v>
      </c>
      <c r="B25" s="135" t="s">
        <v>718</v>
      </c>
      <c r="C25" s="135" t="s">
        <v>782</v>
      </c>
      <c r="D25" s="135" t="s">
        <v>720</v>
      </c>
      <c r="E25" s="249" t="s">
        <v>773</v>
      </c>
    </row>
    <row r="26" spans="1:6" ht="14.5" x14ac:dyDescent="0.35">
      <c r="A26" s="59" t="s">
        <v>648</v>
      </c>
      <c r="B26" s="60" t="s">
        <v>783</v>
      </c>
      <c r="C26" s="60" t="s">
        <v>784</v>
      </c>
      <c r="D26" s="60" t="s">
        <v>720</v>
      </c>
      <c r="E26" s="247" t="s">
        <v>785</v>
      </c>
    </row>
    <row r="27" spans="1:6" ht="14.5" x14ac:dyDescent="0.35">
      <c r="A27" s="171" t="s">
        <v>786</v>
      </c>
      <c r="B27" s="135" t="s">
        <v>734</v>
      </c>
      <c r="C27" s="277" t="s">
        <v>787</v>
      </c>
      <c r="D27" s="135" t="s">
        <v>715</v>
      </c>
      <c r="E27" s="249" t="s">
        <v>788</v>
      </c>
    </row>
    <row r="28" spans="1:6" ht="14.5" x14ac:dyDescent="0.35">
      <c r="A28" s="59" t="s">
        <v>789</v>
      </c>
      <c r="B28" s="60" t="s">
        <v>790</v>
      </c>
      <c r="C28" s="60" t="s">
        <v>791</v>
      </c>
      <c r="D28" s="60" t="s">
        <v>720</v>
      </c>
      <c r="E28" s="247" t="s">
        <v>792</v>
      </c>
    </row>
    <row r="29" spans="1:6" ht="14.5" x14ac:dyDescent="0.35">
      <c r="A29" s="171" t="s">
        <v>793</v>
      </c>
      <c r="B29" s="135" t="s">
        <v>794</v>
      </c>
      <c r="C29" s="135" t="s">
        <v>795</v>
      </c>
      <c r="D29" s="135" t="s">
        <v>720</v>
      </c>
      <c r="E29" s="249" t="s">
        <v>796</v>
      </c>
    </row>
    <row r="30" spans="1:6" ht="14.5" x14ac:dyDescent="0.35">
      <c r="A30" s="59" t="s">
        <v>797</v>
      </c>
      <c r="B30" s="60" t="s">
        <v>761</v>
      </c>
      <c r="C30" s="60" t="s">
        <v>798</v>
      </c>
      <c r="D30" s="60" t="s">
        <v>720</v>
      </c>
      <c r="E30" s="247" t="s">
        <v>740</v>
      </c>
    </row>
    <row r="31" spans="1:6" ht="14.5" x14ac:dyDescent="0.35">
      <c r="A31" s="171" t="s">
        <v>799</v>
      </c>
      <c r="B31" s="135" t="s">
        <v>767</v>
      </c>
      <c r="C31" s="135" t="s">
        <v>800</v>
      </c>
      <c r="D31" s="135" t="s">
        <v>720</v>
      </c>
      <c r="E31" s="249" t="s">
        <v>801</v>
      </c>
    </row>
    <row r="32" spans="1:6" ht="14.5" x14ac:dyDescent="0.35">
      <c r="A32" s="59" t="s">
        <v>802</v>
      </c>
      <c r="B32" s="60" t="s">
        <v>754</v>
      </c>
      <c r="C32" s="60" t="s">
        <v>803</v>
      </c>
      <c r="D32" s="60" t="s">
        <v>720</v>
      </c>
      <c r="E32" s="247" t="s">
        <v>804</v>
      </c>
    </row>
    <row r="33" spans="1:5" ht="14.5" x14ac:dyDescent="0.35">
      <c r="A33" s="171" t="s">
        <v>805</v>
      </c>
      <c r="B33" s="135" t="s">
        <v>738</v>
      </c>
      <c r="C33" s="135" t="s">
        <v>806</v>
      </c>
      <c r="D33" s="135" t="s">
        <v>720</v>
      </c>
      <c r="E33" s="249" t="s">
        <v>807</v>
      </c>
    </row>
    <row r="34" spans="1:5" ht="14.5" x14ac:dyDescent="0.35">
      <c r="A34" s="59" t="s">
        <v>654</v>
      </c>
      <c r="B34" s="60" t="s">
        <v>718</v>
      </c>
      <c r="C34" s="60" t="s">
        <v>808</v>
      </c>
      <c r="D34" s="60" t="s">
        <v>720</v>
      </c>
      <c r="E34" s="247" t="s">
        <v>809</v>
      </c>
    </row>
    <row r="35" spans="1:5" ht="14.5" x14ac:dyDescent="0.35">
      <c r="A35" s="171" t="s">
        <v>810</v>
      </c>
      <c r="B35" s="135" t="s">
        <v>811</v>
      </c>
      <c r="C35" s="135" t="s">
        <v>812</v>
      </c>
      <c r="D35" s="135" t="s">
        <v>720</v>
      </c>
      <c r="E35" s="249" t="s">
        <v>813</v>
      </c>
    </row>
    <row r="36" spans="1:5" ht="14.5" x14ac:dyDescent="0.35">
      <c r="A36" s="59" t="s">
        <v>656</v>
      </c>
      <c r="B36" s="60" t="s">
        <v>814</v>
      </c>
      <c r="C36" s="60" t="s">
        <v>815</v>
      </c>
      <c r="D36" s="60" t="s">
        <v>720</v>
      </c>
      <c r="E36" s="247" t="s">
        <v>816</v>
      </c>
    </row>
    <row r="37" spans="1:5" ht="14.5" x14ac:dyDescent="0.35">
      <c r="A37" s="171" t="s">
        <v>817</v>
      </c>
      <c r="B37" s="135" t="s">
        <v>742</v>
      </c>
      <c r="C37" s="135" t="s">
        <v>818</v>
      </c>
      <c r="D37" s="135" t="s">
        <v>720</v>
      </c>
      <c r="E37" s="249" t="s">
        <v>819</v>
      </c>
    </row>
    <row r="38" spans="1:5" ht="14.5" x14ac:dyDescent="0.35">
      <c r="A38" s="59" t="s">
        <v>820</v>
      </c>
      <c r="B38" s="60" t="s">
        <v>821</v>
      </c>
      <c r="C38" s="276" t="s">
        <v>822</v>
      </c>
      <c r="D38" s="60" t="s">
        <v>747</v>
      </c>
      <c r="E38" s="70" t="s">
        <v>823</v>
      </c>
    </row>
    <row r="39" spans="1:5" ht="14.5" x14ac:dyDescent="0.35">
      <c r="A39" s="171" t="s">
        <v>824</v>
      </c>
      <c r="B39" s="135" t="s">
        <v>722</v>
      </c>
      <c r="C39" s="135" t="s">
        <v>825</v>
      </c>
      <c r="D39" s="135" t="s">
        <v>720</v>
      </c>
      <c r="E39" s="249" t="s">
        <v>826</v>
      </c>
    </row>
    <row r="40" spans="1:5" ht="14.5" x14ac:dyDescent="0.35">
      <c r="A40" s="59" t="s">
        <v>827</v>
      </c>
      <c r="B40" s="60" t="s">
        <v>727</v>
      </c>
      <c r="C40" s="276" t="s">
        <v>828</v>
      </c>
      <c r="D40" s="60" t="s">
        <v>715</v>
      </c>
      <c r="E40" s="247" t="s">
        <v>829</v>
      </c>
    </row>
    <row r="41" spans="1:5" ht="14.5" x14ac:dyDescent="0.35">
      <c r="A41" s="171" t="s">
        <v>830</v>
      </c>
      <c r="B41" s="135" t="s">
        <v>745</v>
      </c>
      <c r="C41" s="277" t="s">
        <v>831</v>
      </c>
      <c r="D41" s="135" t="s">
        <v>715</v>
      </c>
      <c r="E41" s="249" t="s">
        <v>832</v>
      </c>
    </row>
    <row r="42" spans="1:5" ht="14.5" x14ac:dyDescent="0.35">
      <c r="A42" s="59" t="s">
        <v>833</v>
      </c>
      <c r="B42" s="60" t="s">
        <v>754</v>
      </c>
      <c r="C42" s="276" t="s">
        <v>834</v>
      </c>
      <c r="D42" s="60" t="s">
        <v>715</v>
      </c>
      <c r="E42" s="247" t="s">
        <v>835</v>
      </c>
    </row>
    <row r="43" spans="1:5" ht="14.5" x14ac:dyDescent="0.35">
      <c r="A43" s="246" t="s">
        <v>836</v>
      </c>
      <c r="B43" s="137" t="s">
        <v>837</v>
      </c>
      <c r="C43" s="274" t="s">
        <v>838</v>
      </c>
      <c r="D43" s="137" t="s">
        <v>839</v>
      </c>
      <c r="E43" s="250" t="s">
        <v>840</v>
      </c>
    </row>
    <row r="45" spans="1:5" ht="14.65" customHeight="1" x14ac:dyDescent="0.35">
      <c r="A45" t="s">
        <v>583</v>
      </c>
      <c r="B45" t="s">
        <v>841</v>
      </c>
    </row>
    <row r="46" spans="1:5" ht="14.65" customHeight="1" x14ac:dyDescent="0.35">
      <c r="B46" t="s">
        <v>842</v>
      </c>
    </row>
    <row r="47" spans="1:5" ht="14.65" customHeight="1" x14ac:dyDescent="0.35">
      <c r="A47" t="s">
        <v>585</v>
      </c>
      <c r="B47" t="s">
        <v>843</v>
      </c>
    </row>
    <row r="48" spans="1:5" ht="14.65" customHeight="1" x14ac:dyDescent="0.35">
      <c r="A48" t="s">
        <v>196</v>
      </c>
      <c r="B48" t="s">
        <v>844</v>
      </c>
    </row>
    <row r="49" spans="2:2" ht="14.65" customHeight="1" x14ac:dyDescent="0.35">
      <c r="B49" t="s">
        <v>845</v>
      </c>
    </row>
    <row r="50" spans="2:2" ht="14.65" customHeight="1" x14ac:dyDescent="0.35">
      <c r="B50" t="s">
        <v>846</v>
      </c>
    </row>
    <row r="51" spans="2:2" ht="14.65" customHeight="1" x14ac:dyDescent="0.35">
      <c r="B51" t="s">
        <v>847</v>
      </c>
    </row>
  </sheetData>
  <pageMargins left="0.27" right="0.27" top="0.75" bottom="0.75" header="0.3" footer="0.3"/>
  <pageSetup scale="7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55"/>
  <sheetViews>
    <sheetView showGridLines="0" zoomScale="75" zoomScaleNormal="75" workbookViewId="0"/>
  </sheetViews>
  <sheetFormatPr defaultRowHeight="15" customHeight="1" x14ac:dyDescent="0.35"/>
  <cols>
    <col min="1" max="1" width="37.26953125" customWidth="1"/>
    <col min="2" max="5" width="8.7265625" customWidth="1"/>
    <col min="6" max="13" width="12.26953125" customWidth="1"/>
  </cols>
  <sheetData>
    <row r="1" spans="1:13" ht="14.5" x14ac:dyDescent="0.35">
      <c r="A1" s="41" t="s">
        <v>848</v>
      </c>
      <c r="B1" s="385"/>
      <c r="C1" s="385"/>
      <c r="D1" s="385"/>
      <c r="E1" s="385"/>
      <c r="F1" s="385"/>
      <c r="G1" s="385"/>
      <c r="H1" s="385"/>
      <c r="I1" s="385"/>
      <c r="J1" s="385"/>
      <c r="K1" s="385"/>
      <c r="L1" s="385"/>
      <c r="M1" s="385"/>
    </row>
    <row r="2" spans="1:13" ht="14.5" x14ac:dyDescent="0.35">
      <c r="A2" s="41" t="s">
        <v>903</v>
      </c>
      <c r="B2" s="385"/>
      <c r="C2" s="385"/>
      <c r="D2" s="385"/>
      <c r="E2" s="385"/>
      <c r="F2" s="385"/>
      <c r="G2" s="385"/>
      <c r="H2" s="385"/>
      <c r="I2" s="385"/>
      <c r="J2" s="385"/>
      <c r="K2" s="385"/>
      <c r="L2" s="385"/>
      <c r="M2" s="385"/>
    </row>
    <row r="3" spans="1:13" ht="15" customHeight="1" x14ac:dyDescent="0.35">
      <c r="A3" s="385"/>
      <c r="B3" s="385"/>
      <c r="C3" s="385"/>
      <c r="D3" s="385"/>
      <c r="E3" s="385"/>
      <c r="F3" s="385"/>
      <c r="G3" s="385"/>
      <c r="H3" s="385"/>
      <c r="I3" s="385"/>
      <c r="J3" s="385"/>
      <c r="K3" s="385"/>
      <c r="L3" s="385"/>
      <c r="M3" s="385"/>
    </row>
    <row r="4" spans="1:13" ht="92.5" customHeight="1" x14ac:dyDescent="0.35">
      <c r="A4" s="54" t="s">
        <v>849</v>
      </c>
      <c r="B4" s="386" t="s">
        <v>850</v>
      </c>
      <c r="C4" s="386" t="s">
        <v>851</v>
      </c>
      <c r="D4" s="386" t="s">
        <v>852</v>
      </c>
      <c r="E4" s="386" t="s">
        <v>853</v>
      </c>
      <c r="F4" s="386" t="s">
        <v>854</v>
      </c>
      <c r="G4" s="386" t="s">
        <v>855</v>
      </c>
      <c r="H4" s="387" t="s">
        <v>856</v>
      </c>
      <c r="I4" s="387" t="s">
        <v>857</v>
      </c>
      <c r="J4" s="387" t="s">
        <v>858</v>
      </c>
      <c r="K4" s="387" t="s">
        <v>859</v>
      </c>
      <c r="L4" s="387" t="s">
        <v>860</v>
      </c>
      <c r="M4" s="387" t="s">
        <v>861</v>
      </c>
    </row>
    <row r="5" spans="1:13" ht="14.5" x14ac:dyDescent="0.35">
      <c r="A5" s="388" t="s">
        <v>107</v>
      </c>
      <c r="B5" s="389">
        <v>61.5</v>
      </c>
      <c r="C5" s="389">
        <v>60.4</v>
      </c>
      <c r="D5" s="389">
        <v>61</v>
      </c>
      <c r="E5" s="389">
        <v>59.6</v>
      </c>
      <c r="F5" s="389">
        <v>56.3</v>
      </c>
      <c r="G5" s="389">
        <v>59.9</v>
      </c>
      <c r="H5" s="390">
        <v>57.9</v>
      </c>
      <c r="I5" s="390">
        <v>5.8</v>
      </c>
      <c r="J5" s="390">
        <v>36.299999999999997</v>
      </c>
      <c r="K5" s="390">
        <v>2.6</v>
      </c>
      <c r="L5" s="390">
        <v>23.4</v>
      </c>
      <c r="M5" s="390">
        <v>15.6</v>
      </c>
    </row>
    <row r="6" spans="1:13" ht="14.5" x14ac:dyDescent="0.35">
      <c r="A6" s="143" t="s">
        <v>109</v>
      </c>
      <c r="B6" s="391">
        <v>63.190199999999997</v>
      </c>
      <c r="C6" s="391">
        <v>62.048200000000001</v>
      </c>
      <c r="D6" s="391">
        <v>60.198</v>
      </c>
      <c r="E6" s="391">
        <v>63.708100000000002</v>
      </c>
      <c r="F6" s="391">
        <v>61.507899999999999</v>
      </c>
      <c r="G6" s="392">
        <v>55.8</v>
      </c>
      <c r="H6" s="310">
        <v>57.5</v>
      </c>
      <c r="I6" s="310">
        <v>1.1000000000000001</v>
      </c>
      <c r="J6" s="310">
        <v>50.7</v>
      </c>
      <c r="K6" s="310">
        <v>1.1000000000000001</v>
      </c>
      <c r="L6" s="310">
        <v>15.8</v>
      </c>
      <c r="M6" s="310">
        <v>4.7</v>
      </c>
    </row>
    <row r="7" spans="1:13" ht="14.5" x14ac:dyDescent="0.35">
      <c r="A7" s="142" t="s">
        <v>114</v>
      </c>
      <c r="B7" s="393">
        <v>70.520200000000003</v>
      </c>
      <c r="C7" s="393">
        <v>71.331500000000005</v>
      </c>
      <c r="D7" s="393">
        <v>64.665800000000004</v>
      </c>
      <c r="E7" s="393">
        <v>71.592399999999998</v>
      </c>
      <c r="F7" s="393">
        <v>64.119200000000006</v>
      </c>
      <c r="G7" s="394">
        <v>60.9</v>
      </c>
      <c r="H7" s="312">
        <v>62.8</v>
      </c>
      <c r="I7" s="312">
        <v>17.899999999999999</v>
      </c>
      <c r="J7" s="312">
        <v>60.2</v>
      </c>
      <c r="K7" s="312">
        <v>6.4</v>
      </c>
      <c r="L7" s="312">
        <v>56.4</v>
      </c>
      <c r="M7" s="312">
        <v>45.9</v>
      </c>
    </row>
    <row r="8" spans="1:13" ht="14.5" x14ac:dyDescent="0.35">
      <c r="A8" s="143" t="s">
        <v>117</v>
      </c>
      <c r="B8" s="391">
        <v>58.259300000000003</v>
      </c>
      <c r="C8" s="391">
        <v>56.034500000000001</v>
      </c>
      <c r="D8" s="391">
        <v>59.2453</v>
      </c>
      <c r="E8" s="391">
        <v>63.4831</v>
      </c>
      <c r="F8" s="391">
        <v>59.726999999999997</v>
      </c>
      <c r="G8" s="392">
        <v>60.1</v>
      </c>
      <c r="H8" s="310">
        <v>56.6</v>
      </c>
      <c r="I8" s="310">
        <v>1.2</v>
      </c>
      <c r="J8" s="310">
        <v>45.2</v>
      </c>
      <c r="K8" s="310">
        <v>3.3</v>
      </c>
      <c r="L8" s="310">
        <v>12.3</v>
      </c>
      <c r="M8" s="310">
        <v>0.9</v>
      </c>
    </row>
    <row r="9" spans="1:13" ht="14.5" x14ac:dyDescent="0.35">
      <c r="A9" s="142" t="s">
        <v>120</v>
      </c>
      <c r="B9" s="393">
        <v>70.159700000000001</v>
      </c>
      <c r="C9" s="393">
        <v>69.566699999999997</v>
      </c>
      <c r="D9" s="393">
        <v>71.568100000000001</v>
      </c>
      <c r="E9" s="393">
        <v>72.023099999999999</v>
      </c>
      <c r="F9" s="393">
        <v>65.7637</v>
      </c>
      <c r="G9" s="394">
        <v>68.599999999999994</v>
      </c>
      <c r="H9" s="312">
        <v>69.3</v>
      </c>
      <c r="I9" s="312">
        <v>1.4</v>
      </c>
      <c r="J9" s="312">
        <v>38.200000000000003</v>
      </c>
      <c r="K9" s="312">
        <v>2.7</v>
      </c>
      <c r="L9" s="312">
        <v>14.5</v>
      </c>
      <c r="M9" s="312">
        <v>0.9</v>
      </c>
    </row>
    <row r="10" spans="1:13" ht="14.5" x14ac:dyDescent="0.35">
      <c r="A10" s="143" t="s">
        <v>123</v>
      </c>
      <c r="B10" s="391">
        <v>68.756399999999999</v>
      </c>
      <c r="C10" s="391">
        <v>64.183700000000002</v>
      </c>
      <c r="D10" s="391">
        <v>64.512699999999995</v>
      </c>
      <c r="E10" s="391">
        <v>62.790700000000001</v>
      </c>
      <c r="F10" s="391">
        <v>60.596899999999998</v>
      </c>
      <c r="G10" s="392">
        <v>60.2</v>
      </c>
      <c r="H10" s="310">
        <v>59.7</v>
      </c>
      <c r="I10" s="310">
        <v>1.6</v>
      </c>
      <c r="J10" s="310">
        <v>40.299999999999997</v>
      </c>
      <c r="K10" s="310">
        <v>0.9</v>
      </c>
      <c r="L10" s="310">
        <v>3.9</v>
      </c>
      <c r="M10" s="310">
        <v>1.2</v>
      </c>
    </row>
    <row r="11" spans="1:13" ht="14.5" x14ac:dyDescent="0.35">
      <c r="A11" s="142" t="s">
        <v>862</v>
      </c>
      <c r="B11" s="393">
        <v>52.017000000000003</v>
      </c>
      <c r="C11" s="393">
        <v>52.127699999999997</v>
      </c>
      <c r="D11" s="393">
        <v>45.413899999999998</v>
      </c>
      <c r="E11" s="393">
        <v>48.049300000000002</v>
      </c>
      <c r="F11" s="393">
        <v>49.006</v>
      </c>
      <c r="G11" s="394">
        <v>45.6</v>
      </c>
      <c r="H11" s="395" t="s">
        <v>398</v>
      </c>
      <c r="I11" s="395" t="s">
        <v>398</v>
      </c>
      <c r="J11" s="395" t="s">
        <v>398</v>
      </c>
      <c r="K11" s="395" t="s">
        <v>398</v>
      </c>
      <c r="L11" s="395" t="s">
        <v>398</v>
      </c>
      <c r="M11" s="395" t="s">
        <v>398</v>
      </c>
    </row>
    <row r="12" spans="1:13" ht="14.5" x14ac:dyDescent="0.35">
      <c r="A12" s="143" t="s">
        <v>128</v>
      </c>
      <c r="B12" s="391">
        <v>65.1982</v>
      </c>
      <c r="C12" s="391">
        <v>65.240600000000001</v>
      </c>
      <c r="D12" s="391">
        <v>71.470600000000005</v>
      </c>
      <c r="E12" s="391">
        <v>65.488</v>
      </c>
      <c r="F12" s="391">
        <v>60.852499999999999</v>
      </c>
      <c r="G12" s="392">
        <v>64.2</v>
      </c>
      <c r="H12" s="310">
        <v>64.2</v>
      </c>
      <c r="I12" s="310">
        <v>3.9</v>
      </c>
      <c r="J12" s="310">
        <v>57.3</v>
      </c>
      <c r="K12" s="310">
        <v>1.7</v>
      </c>
      <c r="L12" s="310">
        <v>10.6</v>
      </c>
      <c r="M12" s="310">
        <v>1.2</v>
      </c>
    </row>
    <row r="13" spans="1:13" ht="14.5" x14ac:dyDescent="0.35">
      <c r="A13" s="142" t="s">
        <v>132</v>
      </c>
      <c r="B13" s="393">
        <v>54.3307</v>
      </c>
      <c r="C13" s="393">
        <v>53.687800000000003</v>
      </c>
      <c r="D13" s="393">
        <v>55.762099999999997</v>
      </c>
      <c r="E13" s="393">
        <v>55.049500000000002</v>
      </c>
      <c r="F13" s="393">
        <v>53.660800000000002</v>
      </c>
      <c r="G13" s="394">
        <v>51.2</v>
      </c>
      <c r="H13" s="312">
        <v>56.3</v>
      </c>
      <c r="I13" s="312">
        <v>13.8</v>
      </c>
      <c r="J13" s="312">
        <v>49.7</v>
      </c>
      <c r="K13" s="312">
        <v>0.6</v>
      </c>
      <c r="L13" s="312">
        <v>6.1</v>
      </c>
      <c r="M13" s="312">
        <v>0.1</v>
      </c>
    </row>
    <row r="14" spans="1:13" ht="14.5" x14ac:dyDescent="0.35">
      <c r="A14" s="143" t="s">
        <v>136</v>
      </c>
      <c r="B14" s="391">
        <v>64.335700000000003</v>
      </c>
      <c r="C14" s="391">
        <v>51.183799999999998</v>
      </c>
      <c r="D14" s="391">
        <v>52.596499999999999</v>
      </c>
      <c r="E14" s="391">
        <v>54.935099999999998</v>
      </c>
      <c r="F14" s="391">
        <v>50</v>
      </c>
      <c r="G14" s="392">
        <v>53.5</v>
      </c>
      <c r="H14" s="310">
        <v>56.4</v>
      </c>
      <c r="I14" s="310">
        <v>3</v>
      </c>
      <c r="J14" s="310">
        <v>24.3</v>
      </c>
      <c r="K14" s="310">
        <v>4.2</v>
      </c>
      <c r="L14" s="310">
        <v>52.6</v>
      </c>
      <c r="M14" s="310">
        <v>50.2</v>
      </c>
    </row>
    <row r="15" spans="1:13" ht="14.5" x14ac:dyDescent="0.35">
      <c r="A15" s="142" t="s">
        <v>138</v>
      </c>
      <c r="B15" s="393">
        <v>36.824100000000001</v>
      </c>
      <c r="C15" s="393">
        <v>44.786700000000003</v>
      </c>
      <c r="D15" s="393">
        <v>49.002800000000001</v>
      </c>
      <c r="E15" s="393">
        <v>43.126600000000003</v>
      </c>
      <c r="F15" s="393">
        <v>43.988900000000001</v>
      </c>
      <c r="G15" s="394">
        <v>55.7</v>
      </c>
      <c r="H15" s="312">
        <v>55.3</v>
      </c>
      <c r="I15" s="312">
        <v>12.5</v>
      </c>
      <c r="J15" s="312">
        <v>42.1</v>
      </c>
      <c r="K15" s="312">
        <v>2.6</v>
      </c>
      <c r="L15" s="312">
        <v>39.4</v>
      </c>
      <c r="M15" s="312">
        <v>26.9</v>
      </c>
    </row>
    <row r="16" spans="1:13" ht="14.5" x14ac:dyDescent="0.35">
      <c r="A16" s="143" t="s">
        <v>140</v>
      </c>
      <c r="B16" s="391">
        <v>63.383800000000001</v>
      </c>
      <c r="C16" s="391">
        <v>61.714500000000001</v>
      </c>
      <c r="D16" s="391">
        <v>61.494500000000002</v>
      </c>
      <c r="E16" s="391">
        <v>60.166600000000003</v>
      </c>
      <c r="F16" s="391">
        <v>63.410899999999998</v>
      </c>
      <c r="G16" s="392">
        <v>63.8</v>
      </c>
      <c r="H16" s="310">
        <v>61.2</v>
      </c>
      <c r="I16" s="310">
        <v>1.4</v>
      </c>
      <c r="J16" s="310">
        <v>27.1</v>
      </c>
      <c r="K16" s="310">
        <v>1.5</v>
      </c>
      <c r="L16" s="310">
        <v>8.1</v>
      </c>
      <c r="M16" s="310">
        <v>0.7</v>
      </c>
    </row>
    <row r="17" spans="1:13" ht="14.5" x14ac:dyDescent="0.35">
      <c r="A17" s="142" t="s">
        <v>143</v>
      </c>
      <c r="B17" s="393">
        <v>58.792700000000004</v>
      </c>
      <c r="C17" s="393">
        <v>54</v>
      </c>
      <c r="D17" s="393">
        <v>52.123600000000003</v>
      </c>
      <c r="E17" s="393">
        <v>53.631300000000003</v>
      </c>
      <c r="F17" s="393">
        <v>51.315800000000003</v>
      </c>
      <c r="G17" s="394">
        <v>60.7</v>
      </c>
      <c r="H17" s="312">
        <v>67.099999999999994</v>
      </c>
      <c r="I17" s="312">
        <v>9.1999999999999993</v>
      </c>
      <c r="J17" s="312">
        <v>46.1</v>
      </c>
      <c r="K17" s="312">
        <v>1</v>
      </c>
      <c r="L17" s="312">
        <v>22.7</v>
      </c>
      <c r="M17" s="312">
        <v>17.899999999999999</v>
      </c>
    </row>
    <row r="18" spans="1:13" ht="14.5" x14ac:dyDescent="0.35">
      <c r="A18" s="143" t="s">
        <v>863</v>
      </c>
      <c r="B18" s="391">
        <v>59.870600000000003</v>
      </c>
      <c r="C18" s="391">
        <v>56.2044</v>
      </c>
      <c r="D18" s="391">
        <v>46.712800000000001</v>
      </c>
      <c r="E18" s="391">
        <v>57.046999999999997</v>
      </c>
      <c r="F18" s="391">
        <v>55.206600000000002</v>
      </c>
      <c r="G18" s="392">
        <v>53.8</v>
      </c>
      <c r="H18" s="396" t="s">
        <v>398</v>
      </c>
      <c r="I18" s="396" t="s">
        <v>398</v>
      </c>
      <c r="J18" s="396" t="s">
        <v>398</v>
      </c>
      <c r="K18" s="396" t="s">
        <v>398</v>
      </c>
      <c r="L18" s="396" t="s">
        <v>398</v>
      </c>
      <c r="M18" s="397" t="s">
        <v>398</v>
      </c>
    </row>
    <row r="19" spans="1:13" ht="14.5" x14ac:dyDescent="0.35">
      <c r="A19" s="144" t="s">
        <v>864</v>
      </c>
      <c r="B19" s="398" t="s">
        <v>398</v>
      </c>
      <c r="C19" s="398" t="s">
        <v>398</v>
      </c>
      <c r="D19" s="398" t="s">
        <v>398</v>
      </c>
      <c r="E19" s="398" t="s">
        <v>398</v>
      </c>
      <c r="F19" s="398" t="s">
        <v>398</v>
      </c>
      <c r="G19" s="398" t="s">
        <v>398</v>
      </c>
      <c r="H19" s="399">
        <v>62.5</v>
      </c>
      <c r="I19" s="399">
        <v>50.1</v>
      </c>
      <c r="J19" s="399">
        <v>64.400000000000006</v>
      </c>
      <c r="K19" s="399">
        <v>1.8</v>
      </c>
      <c r="L19" s="399">
        <v>35.4</v>
      </c>
      <c r="M19" s="399">
        <v>16.8</v>
      </c>
    </row>
    <row r="20" spans="1:13" ht="14.5" x14ac:dyDescent="0.35">
      <c r="A20" s="143" t="s">
        <v>148</v>
      </c>
      <c r="B20" s="391">
        <v>65.253200000000007</v>
      </c>
      <c r="C20" s="391">
        <v>61.0077</v>
      </c>
      <c r="D20" s="391">
        <v>63.467799999999997</v>
      </c>
      <c r="E20" s="391">
        <v>67.340100000000007</v>
      </c>
      <c r="F20" s="391">
        <v>67.510800000000003</v>
      </c>
      <c r="G20" s="392">
        <v>70.8</v>
      </c>
      <c r="H20" s="310">
        <v>72.5</v>
      </c>
      <c r="I20" s="310">
        <v>8.5</v>
      </c>
      <c r="J20" s="310">
        <v>50.2</v>
      </c>
      <c r="K20" s="310">
        <v>6.6</v>
      </c>
      <c r="L20" s="310">
        <v>67.099999999999994</v>
      </c>
      <c r="M20" s="310">
        <v>62.7</v>
      </c>
    </row>
    <row r="21" spans="1:13" ht="14.5" x14ac:dyDescent="0.35">
      <c r="A21" s="144" t="s">
        <v>151</v>
      </c>
      <c r="B21" s="400">
        <v>39.194099999999999</v>
      </c>
      <c r="C21" s="400">
        <v>41.679900000000004</v>
      </c>
      <c r="D21" s="400">
        <v>35.2254</v>
      </c>
      <c r="E21" s="400">
        <v>39.165300000000002</v>
      </c>
      <c r="F21" s="400">
        <v>38.759099999999997</v>
      </c>
      <c r="G21" s="401">
        <v>42.6</v>
      </c>
      <c r="H21" s="399">
        <v>45.2</v>
      </c>
      <c r="I21" s="399">
        <v>5.2</v>
      </c>
      <c r="J21" s="399">
        <v>23.2</v>
      </c>
      <c r="K21" s="399">
        <v>2.1</v>
      </c>
      <c r="L21" s="399">
        <v>12.5</v>
      </c>
      <c r="M21" s="399">
        <v>2</v>
      </c>
    </row>
    <row r="22" spans="1:13" ht="14.5" x14ac:dyDescent="0.35">
      <c r="A22" s="143" t="s">
        <v>153</v>
      </c>
      <c r="B22" s="391">
        <v>56.830599999999997</v>
      </c>
      <c r="C22" s="391">
        <v>56.183700000000002</v>
      </c>
      <c r="D22" s="391">
        <v>50.8431</v>
      </c>
      <c r="E22" s="391">
        <v>58.616599999999998</v>
      </c>
      <c r="F22" s="391">
        <v>54.196199999999997</v>
      </c>
      <c r="G22" s="392">
        <v>48.9</v>
      </c>
      <c r="H22" s="310">
        <v>50.9</v>
      </c>
      <c r="I22" s="310">
        <v>0.9</v>
      </c>
      <c r="J22" s="310">
        <v>46.9</v>
      </c>
      <c r="K22" s="310">
        <v>0.4</v>
      </c>
      <c r="L22" s="310">
        <v>20.100000000000001</v>
      </c>
      <c r="M22" s="310">
        <v>0.3</v>
      </c>
    </row>
    <row r="23" spans="1:13" ht="14.5" x14ac:dyDescent="0.35">
      <c r="A23" s="144" t="s">
        <v>156</v>
      </c>
      <c r="B23" s="400">
        <v>52.628999999999998</v>
      </c>
      <c r="C23" s="400">
        <v>50.308500000000002</v>
      </c>
      <c r="D23" s="400">
        <v>50.635599999999997</v>
      </c>
      <c r="E23" s="400">
        <v>49.793199999999999</v>
      </c>
      <c r="F23" s="400">
        <v>50.662100000000002</v>
      </c>
      <c r="G23" s="401">
        <v>52.1</v>
      </c>
      <c r="H23" s="399">
        <v>55.6</v>
      </c>
      <c r="I23" s="399">
        <v>14.5</v>
      </c>
      <c r="J23" s="399">
        <v>59.6</v>
      </c>
      <c r="K23" s="399">
        <v>5.7</v>
      </c>
      <c r="L23" s="399">
        <v>60.4</v>
      </c>
      <c r="M23" s="399">
        <v>50.7</v>
      </c>
    </row>
    <row r="24" spans="1:13" ht="14.5" x14ac:dyDescent="0.35">
      <c r="A24" s="143" t="s">
        <v>158</v>
      </c>
      <c r="B24" s="391">
        <v>62.997300000000003</v>
      </c>
      <c r="C24" s="391">
        <v>59.156799999999997</v>
      </c>
      <c r="D24" s="391">
        <v>58.604700000000001</v>
      </c>
      <c r="E24" s="391">
        <v>61.0503</v>
      </c>
      <c r="F24" s="391">
        <v>60.354500000000002</v>
      </c>
      <c r="G24" s="392">
        <v>59.7</v>
      </c>
      <c r="H24" s="310">
        <v>59.6</v>
      </c>
      <c r="I24" s="310">
        <v>2.9</v>
      </c>
      <c r="J24" s="310">
        <v>34.299999999999997</v>
      </c>
      <c r="K24" s="310">
        <v>2.6</v>
      </c>
      <c r="L24" s="310">
        <v>13.7</v>
      </c>
      <c r="M24" s="310">
        <v>1.9</v>
      </c>
    </row>
    <row r="25" spans="1:13" ht="14.5" x14ac:dyDescent="0.35">
      <c r="A25" s="144" t="s">
        <v>159</v>
      </c>
      <c r="B25" s="400">
        <v>62.358600000000003</v>
      </c>
      <c r="C25" s="400">
        <v>57.307099999999998</v>
      </c>
      <c r="D25" s="400">
        <v>57.337899999999998</v>
      </c>
      <c r="E25" s="400">
        <v>56.8142</v>
      </c>
      <c r="F25" s="400">
        <v>58.145600000000002</v>
      </c>
      <c r="G25" s="401">
        <v>56.8</v>
      </c>
      <c r="H25" s="399">
        <v>63.5</v>
      </c>
      <c r="I25" s="399">
        <v>12.6</v>
      </c>
      <c r="J25" s="399">
        <v>47.1</v>
      </c>
      <c r="K25" s="399">
        <v>12.9</v>
      </c>
      <c r="L25" s="399">
        <v>25.9</v>
      </c>
      <c r="M25" s="399">
        <v>3</v>
      </c>
    </row>
    <row r="26" spans="1:13" ht="14.5" x14ac:dyDescent="0.35">
      <c r="A26" s="143" t="s">
        <v>162</v>
      </c>
      <c r="B26" s="391">
        <v>59.580100000000002</v>
      </c>
      <c r="C26" s="391">
        <v>54.947899999999997</v>
      </c>
      <c r="D26" s="391">
        <v>57.671999999999997</v>
      </c>
      <c r="E26" s="391">
        <v>44.573599999999999</v>
      </c>
      <c r="F26" s="391">
        <v>44.943800000000003</v>
      </c>
      <c r="G26" s="392">
        <v>47.1</v>
      </c>
      <c r="H26" s="310">
        <v>49.3</v>
      </c>
      <c r="I26" s="310">
        <v>26.7</v>
      </c>
      <c r="J26" s="310">
        <v>42.7</v>
      </c>
      <c r="K26" s="310">
        <v>0.8</v>
      </c>
      <c r="L26" s="310">
        <v>6.1</v>
      </c>
      <c r="M26" s="310">
        <v>1</v>
      </c>
    </row>
    <row r="27" spans="1:13" ht="14.5" x14ac:dyDescent="0.35">
      <c r="A27" s="144" t="s">
        <v>164</v>
      </c>
      <c r="B27" s="400">
        <v>57.510599999999997</v>
      </c>
      <c r="C27" s="400">
        <v>60.134900000000002</v>
      </c>
      <c r="D27" s="400">
        <v>64.675200000000004</v>
      </c>
      <c r="E27" s="400">
        <v>65.012600000000006</v>
      </c>
      <c r="F27" s="400">
        <v>59.883899999999997</v>
      </c>
      <c r="G27" s="401">
        <v>62.7</v>
      </c>
      <c r="H27" s="399">
        <v>66.7</v>
      </c>
      <c r="I27" s="399">
        <v>10.7</v>
      </c>
      <c r="J27" s="399">
        <v>29.9</v>
      </c>
      <c r="K27" s="399">
        <v>3.8</v>
      </c>
      <c r="L27" s="399">
        <v>54.2</v>
      </c>
      <c r="M27" s="399">
        <v>47.4</v>
      </c>
    </row>
    <row r="28" spans="1:13" ht="14.5" x14ac:dyDescent="0.35">
      <c r="A28" s="143" t="s">
        <v>865</v>
      </c>
      <c r="B28" s="391">
        <v>54.632599999999996</v>
      </c>
      <c r="C28" s="391">
        <v>52.469099999999997</v>
      </c>
      <c r="D28" s="391">
        <v>54.367199999999997</v>
      </c>
      <c r="E28" s="391">
        <v>53.114800000000002</v>
      </c>
      <c r="F28" s="391">
        <v>51.6509</v>
      </c>
      <c r="G28" s="392">
        <v>51.1</v>
      </c>
      <c r="H28" s="402" t="s">
        <v>398</v>
      </c>
      <c r="I28" s="402" t="s">
        <v>398</v>
      </c>
      <c r="J28" s="402" t="s">
        <v>398</v>
      </c>
      <c r="K28" s="402" t="s">
        <v>398</v>
      </c>
      <c r="L28" s="402" t="s">
        <v>398</v>
      </c>
      <c r="M28" s="402" t="s">
        <v>398</v>
      </c>
    </row>
    <row r="29" spans="1:13" ht="14.5" x14ac:dyDescent="0.35">
      <c r="A29" s="144" t="s">
        <v>166</v>
      </c>
      <c r="B29" s="400">
        <v>60.840800000000002</v>
      </c>
      <c r="C29" s="400">
        <v>61.758699999999997</v>
      </c>
      <c r="D29" s="400">
        <v>65.614699999999999</v>
      </c>
      <c r="E29" s="400">
        <v>56.151600000000002</v>
      </c>
      <c r="F29" s="400">
        <v>55.2087</v>
      </c>
      <c r="G29" s="401">
        <v>55.3</v>
      </c>
      <c r="H29" s="399">
        <v>50.4</v>
      </c>
      <c r="I29" s="399">
        <v>0.6</v>
      </c>
      <c r="J29" s="399">
        <v>21.5</v>
      </c>
      <c r="K29" s="399">
        <v>0.3</v>
      </c>
      <c r="L29" s="399">
        <v>2.1</v>
      </c>
      <c r="M29" s="399">
        <v>0.4</v>
      </c>
    </row>
    <row r="30" spans="1:13" ht="14.5" x14ac:dyDescent="0.35">
      <c r="A30" s="143" t="s">
        <v>866</v>
      </c>
      <c r="B30" s="391">
        <v>50.119300000000003</v>
      </c>
      <c r="C30" s="391">
        <v>53.623199999999997</v>
      </c>
      <c r="D30" s="391">
        <v>63.053100000000001</v>
      </c>
      <c r="E30" s="391">
        <v>57.665900000000001</v>
      </c>
      <c r="F30" s="391">
        <v>62.168100000000003</v>
      </c>
      <c r="G30" s="392">
        <v>67</v>
      </c>
      <c r="H30" s="396" t="s">
        <v>398</v>
      </c>
      <c r="I30" s="396" t="s">
        <v>398</v>
      </c>
      <c r="J30" s="396" t="s">
        <v>398</v>
      </c>
      <c r="K30" s="396" t="s">
        <v>398</v>
      </c>
      <c r="L30" s="396" t="s">
        <v>398</v>
      </c>
      <c r="M30" s="397" t="s">
        <v>398</v>
      </c>
    </row>
    <row r="31" spans="1:13" ht="14.5" x14ac:dyDescent="0.35">
      <c r="A31" s="144" t="s">
        <v>506</v>
      </c>
      <c r="B31" s="400">
        <v>60.091000000000001</v>
      </c>
      <c r="C31" s="400">
        <v>56.730800000000002</v>
      </c>
      <c r="D31" s="400">
        <v>59.863900000000001</v>
      </c>
      <c r="E31" s="400">
        <v>56.109299999999998</v>
      </c>
      <c r="F31" s="400">
        <v>54.864400000000003</v>
      </c>
      <c r="G31" s="401">
        <v>56.3</v>
      </c>
      <c r="H31" s="399">
        <v>62.6</v>
      </c>
      <c r="I31" s="399">
        <v>3.2</v>
      </c>
      <c r="J31" s="399">
        <v>56</v>
      </c>
      <c r="K31" s="399">
        <v>10.199999999999999</v>
      </c>
      <c r="L31" s="399">
        <v>31.4</v>
      </c>
      <c r="M31" s="399">
        <v>2.2000000000000002</v>
      </c>
    </row>
    <row r="32" spans="1:13" ht="14.5" x14ac:dyDescent="0.35">
      <c r="A32" s="143" t="s">
        <v>171</v>
      </c>
      <c r="B32" s="391">
        <v>65.155100000000004</v>
      </c>
      <c r="C32" s="391">
        <v>62.051299999999998</v>
      </c>
      <c r="D32" s="391">
        <v>63.744100000000003</v>
      </c>
      <c r="E32" s="391">
        <v>67.412899999999993</v>
      </c>
      <c r="F32" s="391">
        <v>64.779899999999998</v>
      </c>
      <c r="G32" s="392">
        <v>66.599999999999994</v>
      </c>
      <c r="H32" s="310">
        <v>69.2</v>
      </c>
      <c r="I32" s="310">
        <v>35.5</v>
      </c>
      <c r="J32" s="310">
        <v>71</v>
      </c>
      <c r="K32" s="310">
        <v>4.5</v>
      </c>
      <c r="L32" s="310">
        <v>60.5</v>
      </c>
      <c r="M32" s="310">
        <v>40.9</v>
      </c>
    </row>
    <row r="33" spans="1:13" ht="14.5" x14ac:dyDescent="0.35">
      <c r="A33" s="144" t="s">
        <v>174</v>
      </c>
      <c r="B33" s="400">
        <v>56.410299999999999</v>
      </c>
      <c r="C33" s="400">
        <v>57.602899999999998</v>
      </c>
      <c r="D33" s="400">
        <v>54.693899999999999</v>
      </c>
      <c r="E33" s="400">
        <v>63.253</v>
      </c>
      <c r="F33" s="400">
        <v>56.214100000000002</v>
      </c>
      <c r="G33" s="401">
        <v>60.6</v>
      </c>
      <c r="H33" s="399">
        <v>65.400000000000006</v>
      </c>
      <c r="I33" s="399">
        <v>4.5999999999999996</v>
      </c>
      <c r="J33" s="399">
        <v>53</v>
      </c>
      <c r="K33" s="399">
        <v>1.1000000000000001</v>
      </c>
      <c r="L33" s="399">
        <v>52.6</v>
      </c>
      <c r="M33" s="399">
        <v>54</v>
      </c>
    </row>
    <row r="34" spans="1:13" ht="14.5" x14ac:dyDescent="0.35">
      <c r="A34" s="143" t="s">
        <v>176</v>
      </c>
      <c r="B34" s="391">
        <v>68.842200000000005</v>
      </c>
      <c r="C34" s="391">
        <v>66.923599999999993</v>
      </c>
      <c r="D34" s="391">
        <v>65.667400000000001</v>
      </c>
      <c r="E34" s="391">
        <v>65.935199999999995</v>
      </c>
      <c r="F34" s="391">
        <v>64.362300000000005</v>
      </c>
      <c r="G34" s="392">
        <v>67.7</v>
      </c>
      <c r="H34" s="310">
        <v>65.5</v>
      </c>
      <c r="I34" s="310">
        <v>0.6</v>
      </c>
      <c r="J34" s="310">
        <v>42.2</v>
      </c>
      <c r="K34" s="310">
        <v>0.3</v>
      </c>
      <c r="L34" s="310">
        <v>2.7</v>
      </c>
      <c r="M34" s="310">
        <v>0.3</v>
      </c>
    </row>
    <row r="35" spans="1:13" ht="14.5" x14ac:dyDescent="0.35">
      <c r="A35" s="144" t="s">
        <v>867</v>
      </c>
      <c r="B35" s="398" t="s">
        <v>398</v>
      </c>
      <c r="C35" s="398" t="s">
        <v>398</v>
      </c>
      <c r="D35" s="398" t="s">
        <v>398</v>
      </c>
      <c r="E35" s="398" t="s">
        <v>398</v>
      </c>
      <c r="F35" s="398" t="s">
        <v>398</v>
      </c>
      <c r="G35" s="398" t="s">
        <v>398</v>
      </c>
      <c r="H35" s="399">
        <v>51.9</v>
      </c>
      <c r="I35" s="399">
        <v>18.8</v>
      </c>
      <c r="J35" s="399">
        <v>59.4</v>
      </c>
      <c r="K35" s="399">
        <v>3.4</v>
      </c>
      <c r="L35" s="399">
        <v>54.8</v>
      </c>
      <c r="M35" s="399">
        <v>46.9</v>
      </c>
    </row>
    <row r="36" spans="1:13" ht="14.5" x14ac:dyDescent="0.35">
      <c r="A36" s="143" t="s">
        <v>181</v>
      </c>
      <c r="B36" s="391">
        <v>58.892400000000002</v>
      </c>
      <c r="C36" s="391">
        <v>54.722499999999997</v>
      </c>
      <c r="D36" s="391">
        <v>51.441200000000002</v>
      </c>
      <c r="E36" s="391">
        <v>60.127899999999997</v>
      </c>
      <c r="F36" s="391">
        <v>54.828499999999998</v>
      </c>
      <c r="G36" s="392">
        <v>57.2</v>
      </c>
      <c r="H36" s="310">
        <v>64.2</v>
      </c>
      <c r="I36" s="310">
        <v>7.2</v>
      </c>
      <c r="J36" s="310">
        <v>42.3</v>
      </c>
      <c r="K36" s="310">
        <v>1.7</v>
      </c>
      <c r="L36" s="310">
        <v>23.2</v>
      </c>
      <c r="M36" s="310">
        <v>46.7</v>
      </c>
    </row>
    <row r="37" spans="1:13" ht="14.5" x14ac:dyDescent="0.35">
      <c r="A37" s="144" t="s">
        <v>182</v>
      </c>
      <c r="B37" s="400">
        <v>45.911000000000001</v>
      </c>
      <c r="C37" s="400">
        <v>46.467399999999998</v>
      </c>
      <c r="D37" s="400">
        <v>44.250399999999999</v>
      </c>
      <c r="E37" s="400">
        <v>54.037300000000002</v>
      </c>
      <c r="F37" s="400">
        <v>50.749600000000001</v>
      </c>
      <c r="G37" s="401">
        <v>51.2</v>
      </c>
      <c r="H37" s="399">
        <v>49.7</v>
      </c>
      <c r="I37" s="399">
        <v>7.6</v>
      </c>
      <c r="J37" s="399">
        <v>50.8</v>
      </c>
      <c r="K37" s="399">
        <v>9.5</v>
      </c>
      <c r="L37" s="399">
        <v>37.9</v>
      </c>
      <c r="M37" s="399">
        <v>22.7</v>
      </c>
    </row>
    <row r="38" spans="1:13" ht="14.5" x14ac:dyDescent="0.35">
      <c r="A38" s="143" t="s">
        <v>183</v>
      </c>
      <c r="B38" s="391">
        <v>69.461100000000002</v>
      </c>
      <c r="C38" s="391">
        <v>51.445099999999996</v>
      </c>
      <c r="D38" s="391">
        <v>50.632899999999999</v>
      </c>
      <c r="E38" s="391">
        <v>56.2044</v>
      </c>
      <c r="F38" s="391">
        <v>55.882399999999997</v>
      </c>
      <c r="G38" s="392">
        <v>49.7</v>
      </c>
      <c r="H38" s="310">
        <v>57.9</v>
      </c>
      <c r="I38" s="310">
        <v>34.200000000000003</v>
      </c>
      <c r="J38" s="310">
        <v>65.400000000000006</v>
      </c>
      <c r="K38" s="310">
        <v>11</v>
      </c>
      <c r="L38" s="310">
        <v>60.3</v>
      </c>
      <c r="M38" s="310">
        <v>23.1</v>
      </c>
    </row>
    <row r="39" spans="1:13" ht="14.5" x14ac:dyDescent="0.35">
      <c r="A39" s="144" t="s">
        <v>185</v>
      </c>
      <c r="B39" s="400">
        <v>66.378699999999995</v>
      </c>
      <c r="C39" s="400">
        <v>66.355599999999995</v>
      </c>
      <c r="D39" s="400">
        <v>66.915899999999993</v>
      </c>
      <c r="E39" s="400">
        <v>66.590999999999994</v>
      </c>
      <c r="F39" s="400">
        <v>59.4223</v>
      </c>
      <c r="G39" s="401">
        <v>64.2</v>
      </c>
      <c r="H39" s="399">
        <v>63.4</v>
      </c>
      <c r="I39" s="399">
        <v>0.9</v>
      </c>
      <c r="J39" s="399">
        <v>22.6</v>
      </c>
      <c r="K39" s="399">
        <v>1</v>
      </c>
      <c r="L39" s="399">
        <v>10.5</v>
      </c>
      <c r="M39" s="399">
        <v>6.9</v>
      </c>
    </row>
    <row r="40" spans="1:13" ht="14.5" x14ac:dyDescent="0.35">
      <c r="A40" s="143" t="s">
        <v>173</v>
      </c>
      <c r="B40" s="391">
        <v>61.9</v>
      </c>
      <c r="C40" s="391">
        <v>61.4</v>
      </c>
      <c r="D40" s="391">
        <v>60.2</v>
      </c>
      <c r="E40" s="391">
        <v>63.4</v>
      </c>
      <c r="F40" s="391">
        <v>57.2</v>
      </c>
      <c r="G40" s="392">
        <v>61.2</v>
      </c>
      <c r="H40" s="310">
        <v>60.1</v>
      </c>
      <c r="I40" s="310">
        <v>2.5</v>
      </c>
      <c r="J40" s="310">
        <v>36.5</v>
      </c>
      <c r="K40" s="310">
        <v>1.1000000000000001</v>
      </c>
      <c r="L40" s="310">
        <v>12.6</v>
      </c>
      <c r="M40" s="310">
        <v>6.6</v>
      </c>
    </row>
    <row r="41" spans="1:13" ht="14.5" x14ac:dyDescent="0.35">
      <c r="A41" s="144" t="s">
        <v>186</v>
      </c>
      <c r="B41" s="400">
        <v>62.2898</v>
      </c>
      <c r="C41" s="400">
        <v>59.090899999999998</v>
      </c>
      <c r="D41" s="400">
        <v>56.553800000000003</v>
      </c>
      <c r="E41" s="400">
        <v>58.920900000000003</v>
      </c>
      <c r="F41" s="400">
        <v>50.571899999999999</v>
      </c>
      <c r="G41" s="401">
        <v>58.4</v>
      </c>
      <c r="H41" s="399">
        <v>61.1</v>
      </c>
      <c r="I41" s="399">
        <v>33.9</v>
      </c>
      <c r="J41" s="399">
        <v>60.5</v>
      </c>
      <c r="K41" s="399">
        <v>7.5</v>
      </c>
      <c r="L41" s="399">
        <v>57.6</v>
      </c>
      <c r="M41" s="399">
        <v>53.7</v>
      </c>
    </row>
    <row r="42" spans="1:13" ht="14.5" x14ac:dyDescent="0.35">
      <c r="A42" s="403" t="s">
        <v>187</v>
      </c>
      <c r="B42" s="404">
        <v>61.908999999999999</v>
      </c>
      <c r="C42" s="404">
        <v>55.761800000000001</v>
      </c>
      <c r="D42" s="404">
        <v>60.045000000000002</v>
      </c>
      <c r="E42" s="404">
        <v>59.704700000000003</v>
      </c>
      <c r="F42" s="404">
        <v>58.117600000000003</v>
      </c>
      <c r="G42" s="405">
        <v>60.9</v>
      </c>
      <c r="H42" s="406">
        <v>3.1</v>
      </c>
      <c r="I42" s="406">
        <v>10.199999999999999</v>
      </c>
      <c r="J42" s="406">
        <v>59.9</v>
      </c>
      <c r="K42" s="406">
        <v>5.8</v>
      </c>
      <c r="L42" s="406">
        <v>39.799999999999997</v>
      </c>
      <c r="M42" s="406">
        <v>26</v>
      </c>
    </row>
    <row r="43" spans="1:13" ht="14.5" x14ac:dyDescent="0.35">
      <c r="A43" s="407" t="s">
        <v>188</v>
      </c>
      <c r="B43" s="408">
        <v>67.906999999999996</v>
      </c>
      <c r="C43" s="408">
        <v>62.860100000000003</v>
      </c>
      <c r="D43" s="408">
        <v>55.7622</v>
      </c>
      <c r="E43" s="408">
        <v>50.007300000000001</v>
      </c>
      <c r="F43" s="408">
        <v>46.468800000000002</v>
      </c>
      <c r="G43" s="409">
        <v>56.7</v>
      </c>
      <c r="H43" s="410">
        <v>55</v>
      </c>
      <c r="I43" s="410">
        <v>0.6</v>
      </c>
      <c r="J43" s="410">
        <v>33.299999999999997</v>
      </c>
      <c r="K43" s="410">
        <v>3.4</v>
      </c>
      <c r="L43" s="410">
        <v>21</v>
      </c>
      <c r="M43" s="410">
        <v>7.7</v>
      </c>
    </row>
    <row r="45" spans="1:13" ht="14.5" x14ac:dyDescent="0.35">
      <c r="A45" s="8" t="s">
        <v>583</v>
      </c>
      <c r="B45" s="8" t="s">
        <v>868</v>
      </c>
    </row>
    <row r="46" spans="1:13" ht="14.5" x14ac:dyDescent="0.35">
      <c r="A46" s="8" t="s">
        <v>585</v>
      </c>
      <c r="B46" s="8" t="s">
        <v>869</v>
      </c>
    </row>
    <row r="47" spans="1:13" ht="14.5" x14ac:dyDescent="0.35">
      <c r="A47" s="8" t="s">
        <v>196</v>
      </c>
      <c r="B47" s="8" t="s">
        <v>870</v>
      </c>
    </row>
    <row r="48" spans="1:13" ht="14.5" x14ac:dyDescent="0.35">
      <c r="A48" s="8"/>
      <c r="B48" s="8" t="s">
        <v>871</v>
      </c>
    </row>
    <row r="49" spans="1:2" ht="14.5" x14ac:dyDescent="0.35">
      <c r="A49" s="8"/>
      <c r="B49" t="s">
        <v>872</v>
      </c>
    </row>
    <row r="50" spans="1:2" ht="14.5" x14ac:dyDescent="0.35">
      <c r="A50" s="8"/>
      <c r="B50" s="8" t="s">
        <v>873</v>
      </c>
    </row>
    <row r="51" spans="1:2" ht="15" customHeight="1" x14ac:dyDescent="0.35">
      <c r="B51" s="8" t="s">
        <v>874</v>
      </c>
    </row>
    <row r="52" spans="1:2" ht="15" customHeight="1" x14ac:dyDescent="0.35">
      <c r="B52" s="8" t="s">
        <v>875</v>
      </c>
    </row>
    <row r="54" spans="1:2" ht="15" customHeight="1" x14ac:dyDescent="0.35">
      <c r="B54" s="251"/>
    </row>
    <row r="55" spans="1:2" ht="15" customHeight="1" x14ac:dyDescent="0.35">
      <c r="B55" s="186"/>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8">
    <pageSetUpPr fitToPage="1"/>
  </sheetPr>
  <dimension ref="A1:N51"/>
  <sheetViews>
    <sheetView showGridLines="0" zoomScale="75" zoomScaleNormal="75" workbookViewId="0"/>
  </sheetViews>
  <sheetFormatPr defaultColWidth="9.26953125" defaultRowHeight="15" customHeight="1" x14ac:dyDescent="0.35"/>
  <cols>
    <col min="1" max="1" width="42.453125" style="8" customWidth="1"/>
    <col min="2" max="2" width="9.7265625" customWidth="1"/>
    <col min="3" max="12" width="10.7265625" customWidth="1"/>
    <col min="14" max="14" width="10.7265625" customWidth="1"/>
  </cols>
  <sheetData>
    <row r="1" spans="1:14" ht="15" customHeight="1" x14ac:dyDescent="0.35">
      <c r="A1" s="41" t="s">
        <v>876</v>
      </c>
    </row>
    <row r="2" spans="1:14" ht="15" customHeight="1" x14ac:dyDescent="0.35">
      <c r="A2" s="41" t="s">
        <v>877</v>
      </c>
    </row>
    <row r="3" spans="1:14" ht="15" customHeight="1" x14ac:dyDescent="0.35">
      <c r="B3" s="23"/>
      <c r="C3" s="48"/>
      <c r="N3" s="24"/>
    </row>
    <row r="4" spans="1:14" ht="51.75" customHeight="1" x14ac:dyDescent="0.35">
      <c r="A4" s="54" t="s">
        <v>849</v>
      </c>
      <c r="B4" s="325" t="s">
        <v>878</v>
      </c>
      <c r="C4" s="325" t="s">
        <v>879</v>
      </c>
      <c r="D4" s="325" t="s">
        <v>880</v>
      </c>
      <c r="E4" s="325" t="s">
        <v>881</v>
      </c>
      <c r="F4" s="325" t="s">
        <v>579</v>
      </c>
      <c r="G4" s="179" t="s">
        <v>580</v>
      </c>
      <c r="H4" s="179" t="s">
        <v>581</v>
      </c>
      <c r="I4" s="326" t="s">
        <v>882</v>
      </c>
      <c r="J4" s="179" t="s">
        <v>582</v>
      </c>
      <c r="K4" s="326" t="s">
        <v>883</v>
      </c>
      <c r="L4" s="179" t="s">
        <v>884</v>
      </c>
    </row>
    <row r="5" spans="1:14" ht="15" customHeight="1" x14ac:dyDescent="0.35">
      <c r="A5" s="85" t="s">
        <v>107</v>
      </c>
      <c r="B5" s="56">
        <v>71.7</v>
      </c>
      <c r="C5" s="56">
        <v>70.7</v>
      </c>
      <c r="D5" s="56">
        <v>69.900000000000006</v>
      </c>
      <c r="E5" s="56">
        <v>68.599999999999994</v>
      </c>
      <c r="F5" s="56">
        <v>69.2</v>
      </c>
      <c r="G5" s="216">
        <v>67.3</v>
      </c>
      <c r="H5" s="216">
        <v>26.2</v>
      </c>
      <c r="I5" s="216">
        <v>50.8</v>
      </c>
      <c r="J5" s="216">
        <v>19.2</v>
      </c>
      <c r="K5" s="216">
        <v>37.5</v>
      </c>
      <c r="L5" s="216">
        <v>29.8</v>
      </c>
    </row>
    <row r="6" spans="1:14" ht="15" customHeight="1" x14ac:dyDescent="0.35">
      <c r="A6" s="88" t="s">
        <v>109</v>
      </c>
      <c r="B6" s="78">
        <v>78.897300000000001</v>
      </c>
      <c r="C6" s="78">
        <v>75.481300000000005</v>
      </c>
      <c r="D6" s="78">
        <v>72.798400000000001</v>
      </c>
      <c r="E6" s="78">
        <v>73.412700000000001</v>
      </c>
      <c r="F6" s="78">
        <v>64.900000000000006</v>
      </c>
      <c r="G6" s="217">
        <v>64.900000000000006</v>
      </c>
      <c r="H6" s="217">
        <v>5.9</v>
      </c>
      <c r="I6" s="217">
        <v>55.9</v>
      </c>
      <c r="J6" s="217">
        <v>5.0999999999999996</v>
      </c>
      <c r="K6" s="217">
        <v>19.3</v>
      </c>
      <c r="L6" s="217">
        <v>8.8000000000000007</v>
      </c>
    </row>
    <row r="7" spans="1:14" ht="15" customHeight="1" x14ac:dyDescent="0.35">
      <c r="A7" s="85" t="s">
        <v>114</v>
      </c>
      <c r="B7" s="71">
        <v>81.168000000000006</v>
      </c>
      <c r="C7" s="71">
        <v>80.501400000000004</v>
      </c>
      <c r="D7" s="71">
        <v>77.478700000000003</v>
      </c>
      <c r="E7" s="71">
        <v>75.518100000000004</v>
      </c>
      <c r="F7" s="71">
        <v>71</v>
      </c>
      <c r="G7" s="218">
        <v>72.5</v>
      </c>
      <c r="H7" s="218">
        <v>23.9</v>
      </c>
      <c r="I7" s="218">
        <v>68.099999999999994</v>
      </c>
      <c r="J7" s="218">
        <v>13.3</v>
      </c>
      <c r="K7" s="218">
        <v>63.3</v>
      </c>
      <c r="L7" s="218">
        <v>51.1</v>
      </c>
    </row>
    <row r="8" spans="1:14" ht="15" customHeight="1" x14ac:dyDescent="0.35">
      <c r="A8" s="143" t="s">
        <v>117</v>
      </c>
      <c r="B8" s="309">
        <v>73.958299999999994</v>
      </c>
      <c r="C8" s="309">
        <v>71.692899999999995</v>
      </c>
      <c r="D8" s="309">
        <v>73.345100000000002</v>
      </c>
      <c r="E8" s="309">
        <v>73.122900000000001</v>
      </c>
      <c r="F8" s="309">
        <v>77.900000000000006</v>
      </c>
      <c r="G8" s="310">
        <v>71</v>
      </c>
      <c r="H8" s="310">
        <v>7.2</v>
      </c>
      <c r="I8" s="310">
        <v>52.7</v>
      </c>
      <c r="J8" s="310">
        <v>8.1999999999999993</v>
      </c>
      <c r="K8" s="310">
        <v>17.600000000000001</v>
      </c>
      <c r="L8" s="310">
        <v>7.3</v>
      </c>
    </row>
    <row r="9" spans="1:14" ht="15" customHeight="1" x14ac:dyDescent="0.35">
      <c r="A9" s="142" t="s">
        <v>120</v>
      </c>
      <c r="B9" s="311">
        <v>75.875699999999995</v>
      </c>
      <c r="C9" s="311">
        <v>74.309600000000003</v>
      </c>
      <c r="D9" s="311">
        <v>76.441000000000003</v>
      </c>
      <c r="E9" s="311">
        <v>73.915199999999999</v>
      </c>
      <c r="F9" s="311">
        <v>76.2</v>
      </c>
      <c r="G9" s="312">
        <v>76.400000000000006</v>
      </c>
      <c r="H9" s="312">
        <v>17.7</v>
      </c>
      <c r="I9" s="312">
        <v>48.4</v>
      </c>
      <c r="J9" s="312">
        <v>15.5</v>
      </c>
      <c r="K9" s="312">
        <v>26.3</v>
      </c>
      <c r="L9" s="312">
        <v>13.4</v>
      </c>
    </row>
    <row r="10" spans="1:14" ht="15" customHeight="1" x14ac:dyDescent="0.35">
      <c r="A10" s="143" t="s">
        <v>123</v>
      </c>
      <c r="B10" s="309">
        <v>75.785200000000003</v>
      </c>
      <c r="C10" s="309">
        <v>75.127899999999997</v>
      </c>
      <c r="D10" s="309">
        <v>71.945300000000003</v>
      </c>
      <c r="E10" s="309">
        <v>70.055599999999998</v>
      </c>
      <c r="F10" s="309">
        <v>68.8</v>
      </c>
      <c r="G10" s="310">
        <v>68.599999999999994</v>
      </c>
      <c r="H10" s="310">
        <v>10.5</v>
      </c>
      <c r="I10" s="310">
        <v>48</v>
      </c>
      <c r="J10" s="310">
        <v>9.1999999999999993</v>
      </c>
      <c r="K10" s="310">
        <v>12.6</v>
      </c>
      <c r="L10" s="310">
        <v>8.6</v>
      </c>
    </row>
    <row r="11" spans="1:14" ht="15" customHeight="1" x14ac:dyDescent="0.35">
      <c r="A11" s="142" t="s">
        <v>862</v>
      </c>
      <c r="B11" s="311">
        <v>63.432099999999998</v>
      </c>
      <c r="C11" s="311">
        <v>68.089600000000004</v>
      </c>
      <c r="D11" s="311">
        <v>62.681899999999999</v>
      </c>
      <c r="E11" s="311">
        <v>63.320099999999996</v>
      </c>
      <c r="F11" s="311">
        <v>58.6</v>
      </c>
      <c r="G11" s="313" t="s">
        <v>398</v>
      </c>
      <c r="H11" s="313" t="s">
        <v>398</v>
      </c>
      <c r="I11" s="313" t="s">
        <v>398</v>
      </c>
      <c r="J11" s="313" t="s">
        <v>398</v>
      </c>
      <c r="K11" s="313" t="s">
        <v>398</v>
      </c>
      <c r="L11" s="362" t="s">
        <v>398</v>
      </c>
    </row>
    <row r="12" spans="1:14" ht="15" customHeight="1" x14ac:dyDescent="0.35">
      <c r="A12" s="143" t="s">
        <v>128</v>
      </c>
      <c r="B12" s="309">
        <v>77.672399999999996</v>
      </c>
      <c r="C12" s="309">
        <v>76.224800000000002</v>
      </c>
      <c r="D12" s="309">
        <v>80.071700000000007</v>
      </c>
      <c r="E12" s="309">
        <v>71.344300000000004</v>
      </c>
      <c r="F12" s="309">
        <v>74.8</v>
      </c>
      <c r="G12" s="314">
        <v>75.599999999999994</v>
      </c>
      <c r="H12" s="314">
        <v>10.8</v>
      </c>
      <c r="I12" s="314">
        <v>63.9</v>
      </c>
      <c r="J12" s="314">
        <v>8.5</v>
      </c>
      <c r="K12" s="314">
        <v>17.899999999999999</v>
      </c>
      <c r="L12" s="314">
        <v>6.7</v>
      </c>
    </row>
    <row r="13" spans="1:14" ht="15" customHeight="1" x14ac:dyDescent="0.35">
      <c r="A13" s="142" t="s">
        <v>132</v>
      </c>
      <c r="B13" s="311">
        <v>73.215900000000005</v>
      </c>
      <c r="C13" s="311">
        <v>63.1006</v>
      </c>
      <c r="D13" s="311">
        <v>63.107700000000001</v>
      </c>
      <c r="E13" s="311">
        <v>61.909199999999998</v>
      </c>
      <c r="F13" s="311">
        <v>61.1</v>
      </c>
      <c r="G13" s="315">
        <v>63.1</v>
      </c>
      <c r="H13" s="315">
        <v>18.100000000000001</v>
      </c>
      <c r="I13" s="315">
        <v>55.4</v>
      </c>
      <c r="J13" s="315">
        <v>5</v>
      </c>
      <c r="K13" s="315">
        <v>10.6</v>
      </c>
      <c r="L13" s="315">
        <v>3.2</v>
      </c>
    </row>
    <row r="14" spans="1:14" ht="15" customHeight="1" x14ac:dyDescent="0.35">
      <c r="A14" s="143" t="s">
        <v>136</v>
      </c>
      <c r="B14" s="309">
        <v>63.145099999999999</v>
      </c>
      <c r="C14" s="309">
        <v>59.170900000000003</v>
      </c>
      <c r="D14" s="309">
        <v>60.623399999999997</v>
      </c>
      <c r="E14" s="309">
        <v>58.625</v>
      </c>
      <c r="F14" s="309">
        <v>61.9</v>
      </c>
      <c r="G14" s="314">
        <v>62.8</v>
      </c>
      <c r="H14" s="314">
        <v>6.9</v>
      </c>
      <c r="I14" s="314">
        <v>28</v>
      </c>
      <c r="J14" s="314">
        <v>8.4</v>
      </c>
      <c r="K14" s="314">
        <v>57.5</v>
      </c>
      <c r="L14" s="314">
        <v>53.7</v>
      </c>
    </row>
    <row r="15" spans="1:14" ht="15" customHeight="1" x14ac:dyDescent="0.35">
      <c r="A15" s="142" t="s">
        <v>138</v>
      </c>
      <c r="B15" s="311">
        <v>62.626800000000003</v>
      </c>
      <c r="C15" s="311">
        <v>62.712800000000001</v>
      </c>
      <c r="D15" s="311">
        <v>61.955300000000001</v>
      </c>
      <c r="E15" s="311">
        <v>58.408000000000001</v>
      </c>
      <c r="F15" s="311">
        <v>65.099999999999994</v>
      </c>
      <c r="G15" s="315">
        <v>62.5</v>
      </c>
      <c r="H15" s="315">
        <v>34.5</v>
      </c>
      <c r="I15" s="315">
        <v>55.2</v>
      </c>
      <c r="J15" s="315">
        <v>24.3</v>
      </c>
      <c r="K15" s="315">
        <v>51.4</v>
      </c>
      <c r="L15" s="315">
        <v>43</v>
      </c>
    </row>
    <row r="16" spans="1:14" ht="15" customHeight="1" x14ac:dyDescent="0.35">
      <c r="A16" s="143" t="s">
        <v>140</v>
      </c>
      <c r="B16" s="309">
        <v>74.674099999999996</v>
      </c>
      <c r="C16" s="309">
        <v>73.558000000000007</v>
      </c>
      <c r="D16" s="309">
        <v>69.660300000000007</v>
      </c>
      <c r="E16" s="309">
        <v>74.350300000000004</v>
      </c>
      <c r="F16" s="309">
        <v>74.900000000000006</v>
      </c>
      <c r="G16" s="314">
        <v>70.3</v>
      </c>
      <c r="H16" s="314">
        <v>14.8</v>
      </c>
      <c r="I16" s="314">
        <v>38.5</v>
      </c>
      <c r="J16" s="314">
        <v>12.7</v>
      </c>
      <c r="K16" s="314">
        <v>18.899999999999999</v>
      </c>
      <c r="L16" s="314">
        <v>10.1</v>
      </c>
    </row>
    <row r="17" spans="1:12" ht="15" customHeight="1" x14ac:dyDescent="0.35">
      <c r="A17" s="142" t="s">
        <v>143</v>
      </c>
      <c r="B17" s="311">
        <v>63.119599999999998</v>
      </c>
      <c r="C17" s="311">
        <v>65.050399999999996</v>
      </c>
      <c r="D17" s="311">
        <v>63.728099999999998</v>
      </c>
      <c r="E17" s="311">
        <v>63.157899999999998</v>
      </c>
      <c r="F17" s="311">
        <v>73.8</v>
      </c>
      <c r="G17" s="315">
        <v>77.599999999999994</v>
      </c>
      <c r="H17" s="315">
        <v>16.2</v>
      </c>
      <c r="I17" s="315">
        <v>52.8</v>
      </c>
      <c r="J17" s="315">
        <v>6.1</v>
      </c>
      <c r="K17" s="315">
        <v>29.3</v>
      </c>
      <c r="L17" s="315">
        <v>23.9</v>
      </c>
    </row>
    <row r="18" spans="1:12" ht="15" customHeight="1" x14ac:dyDescent="0.35">
      <c r="A18" s="143" t="s">
        <v>863</v>
      </c>
      <c r="B18" s="309">
        <v>71.057199999999995</v>
      </c>
      <c r="C18" s="309">
        <v>71.119100000000003</v>
      </c>
      <c r="D18" s="309">
        <v>71.631200000000007</v>
      </c>
      <c r="E18" s="309">
        <v>73.223100000000002</v>
      </c>
      <c r="F18" s="309">
        <v>65.7</v>
      </c>
      <c r="G18" s="316" t="s">
        <v>398</v>
      </c>
      <c r="H18" s="316" t="s">
        <v>398</v>
      </c>
      <c r="I18" s="316" t="s">
        <v>398</v>
      </c>
      <c r="J18" s="316" t="s">
        <v>398</v>
      </c>
      <c r="K18" s="316" t="s">
        <v>398</v>
      </c>
      <c r="L18" s="317" t="s">
        <v>398</v>
      </c>
    </row>
    <row r="19" spans="1:12" ht="15" customHeight="1" x14ac:dyDescent="0.35">
      <c r="A19" s="144" t="s">
        <v>864</v>
      </c>
      <c r="B19" s="318" t="s">
        <v>398</v>
      </c>
      <c r="C19" s="318" t="s">
        <v>398</v>
      </c>
      <c r="D19" s="318" t="s">
        <v>398</v>
      </c>
      <c r="E19" s="318" t="s">
        <v>398</v>
      </c>
      <c r="F19" s="318" t="s">
        <v>398</v>
      </c>
      <c r="G19" s="319">
        <v>73.099999999999994</v>
      </c>
      <c r="H19" s="319">
        <v>57.2</v>
      </c>
      <c r="I19" s="319">
        <v>74.900000000000006</v>
      </c>
      <c r="J19" s="319">
        <v>6.3</v>
      </c>
      <c r="K19" s="319">
        <v>40.9</v>
      </c>
      <c r="L19" s="319">
        <v>20.9</v>
      </c>
    </row>
    <row r="20" spans="1:12" ht="15" customHeight="1" x14ac:dyDescent="0.35">
      <c r="A20" s="143" t="s">
        <v>148</v>
      </c>
      <c r="B20" s="309">
        <v>74.139799999999994</v>
      </c>
      <c r="C20" s="309">
        <v>75.025899999999993</v>
      </c>
      <c r="D20" s="309">
        <v>75.137200000000007</v>
      </c>
      <c r="E20" s="309">
        <v>77.747799999999998</v>
      </c>
      <c r="F20" s="309">
        <v>80.5</v>
      </c>
      <c r="G20" s="314">
        <v>81.099999999999994</v>
      </c>
      <c r="H20" s="314">
        <v>19.2</v>
      </c>
      <c r="I20" s="314">
        <v>57.3</v>
      </c>
      <c r="J20" s="314">
        <v>16.600000000000001</v>
      </c>
      <c r="K20" s="314">
        <v>72.7</v>
      </c>
      <c r="L20" s="314">
        <v>69.2</v>
      </c>
    </row>
    <row r="21" spans="1:12" ht="15" customHeight="1" x14ac:dyDescent="0.35">
      <c r="A21" s="144" t="s">
        <v>151</v>
      </c>
      <c r="B21" s="320">
        <v>42.751199999999997</v>
      </c>
      <c r="C21" s="320">
        <v>55.058</v>
      </c>
      <c r="D21" s="320">
        <v>48.637500000000003</v>
      </c>
      <c r="E21" s="320">
        <v>48.589799999999997</v>
      </c>
      <c r="F21" s="320">
        <v>51.4</v>
      </c>
      <c r="G21" s="319">
        <v>53.9</v>
      </c>
      <c r="H21" s="319">
        <v>13.4</v>
      </c>
      <c r="I21" s="319">
        <v>30.2</v>
      </c>
      <c r="J21" s="319">
        <v>7.5</v>
      </c>
      <c r="K21" s="319">
        <v>18.100000000000001</v>
      </c>
      <c r="L21" s="319">
        <v>8.1</v>
      </c>
    </row>
    <row r="22" spans="1:12" ht="15" customHeight="1" x14ac:dyDescent="0.35">
      <c r="A22" s="143" t="s">
        <v>153</v>
      </c>
      <c r="B22" s="309">
        <v>63.910299999999999</v>
      </c>
      <c r="C22" s="309">
        <v>59.651299999999999</v>
      </c>
      <c r="D22" s="309">
        <v>59.5794</v>
      </c>
      <c r="E22" s="309">
        <v>60.5792</v>
      </c>
      <c r="F22" s="309">
        <v>59.7</v>
      </c>
      <c r="G22" s="314">
        <v>58.4</v>
      </c>
      <c r="H22" s="314">
        <v>6.8</v>
      </c>
      <c r="I22" s="314">
        <v>52.6</v>
      </c>
      <c r="J22" s="314">
        <v>6.3</v>
      </c>
      <c r="K22" s="314">
        <v>25.1</v>
      </c>
      <c r="L22" s="314">
        <v>4.9000000000000004</v>
      </c>
    </row>
    <row r="23" spans="1:12" ht="15" customHeight="1" x14ac:dyDescent="0.35">
      <c r="A23" s="144" t="s">
        <v>156</v>
      </c>
      <c r="B23" s="320">
        <v>64.217600000000004</v>
      </c>
      <c r="C23" s="320">
        <v>67.400899999999993</v>
      </c>
      <c r="D23" s="320">
        <v>59.874200000000002</v>
      </c>
      <c r="E23" s="320">
        <v>59.911700000000003</v>
      </c>
      <c r="F23" s="320">
        <v>63.1</v>
      </c>
      <c r="G23" s="319">
        <v>65.099999999999994</v>
      </c>
      <c r="H23" s="319">
        <v>28</v>
      </c>
      <c r="I23" s="319">
        <v>68.099999999999994</v>
      </c>
      <c r="J23" s="319">
        <v>20.3</v>
      </c>
      <c r="K23" s="319">
        <v>69.099999999999994</v>
      </c>
      <c r="L23" s="319">
        <v>59.3</v>
      </c>
    </row>
    <row r="24" spans="1:12" ht="15" customHeight="1" x14ac:dyDescent="0.35">
      <c r="A24" s="143" t="s">
        <v>158</v>
      </c>
      <c r="B24" s="309">
        <v>75.126499999999993</v>
      </c>
      <c r="C24" s="309">
        <v>73.485500000000002</v>
      </c>
      <c r="D24" s="309">
        <v>71.014200000000002</v>
      </c>
      <c r="E24" s="309">
        <v>71.400800000000004</v>
      </c>
      <c r="F24" s="309">
        <v>69.5</v>
      </c>
      <c r="G24" s="314">
        <v>69.099999999999994</v>
      </c>
      <c r="H24" s="314">
        <v>14.3</v>
      </c>
      <c r="I24" s="314">
        <v>43.3</v>
      </c>
      <c r="J24" s="314">
        <v>12.2</v>
      </c>
      <c r="K24" s="314">
        <v>23.1</v>
      </c>
      <c r="L24" s="314">
        <v>11.4</v>
      </c>
    </row>
    <row r="25" spans="1:12" ht="15" customHeight="1" x14ac:dyDescent="0.35">
      <c r="A25" s="144" t="s">
        <v>159</v>
      </c>
      <c r="B25" s="320">
        <v>74.257400000000004</v>
      </c>
      <c r="C25" s="320">
        <v>71.768699999999995</v>
      </c>
      <c r="D25" s="320">
        <v>71.351799999999997</v>
      </c>
      <c r="E25" s="320">
        <v>65.944500000000005</v>
      </c>
      <c r="F25" s="320">
        <v>66.099999999999994</v>
      </c>
      <c r="G25" s="319">
        <v>69.599999999999994</v>
      </c>
      <c r="H25" s="319">
        <v>19</v>
      </c>
      <c r="I25" s="319">
        <v>52.3</v>
      </c>
      <c r="J25" s="319">
        <v>16.5</v>
      </c>
      <c r="K25" s="319">
        <v>30</v>
      </c>
      <c r="L25" s="319">
        <v>6.8</v>
      </c>
    </row>
    <row r="26" spans="1:12" ht="15" customHeight="1" x14ac:dyDescent="0.35">
      <c r="A26" s="143" t="s">
        <v>162</v>
      </c>
      <c r="B26" s="309">
        <v>71.821799999999996</v>
      </c>
      <c r="C26" s="309">
        <v>72.391000000000005</v>
      </c>
      <c r="D26" s="309">
        <v>71.289900000000003</v>
      </c>
      <c r="E26" s="309">
        <v>53.319699999999997</v>
      </c>
      <c r="F26" s="309">
        <v>56.5</v>
      </c>
      <c r="G26" s="314">
        <v>55.4</v>
      </c>
      <c r="H26" s="314">
        <v>34.4</v>
      </c>
      <c r="I26" s="314">
        <v>47.9</v>
      </c>
      <c r="J26" s="314">
        <v>7.4</v>
      </c>
      <c r="K26" s="314">
        <v>12.7</v>
      </c>
      <c r="L26" s="314">
        <v>9.1</v>
      </c>
    </row>
    <row r="27" spans="1:12" ht="15" customHeight="1" x14ac:dyDescent="0.35">
      <c r="A27" s="144" t="s">
        <v>164</v>
      </c>
      <c r="B27" s="320">
        <v>72.733699999999999</v>
      </c>
      <c r="C27" s="320">
        <v>70.096100000000007</v>
      </c>
      <c r="D27" s="320">
        <v>73.793599999999998</v>
      </c>
      <c r="E27" s="320">
        <v>74.262699999999995</v>
      </c>
      <c r="F27" s="320">
        <v>73.2</v>
      </c>
      <c r="G27" s="319">
        <v>75</v>
      </c>
      <c r="H27" s="319">
        <v>32.4</v>
      </c>
      <c r="I27" s="319">
        <v>47.5</v>
      </c>
      <c r="J27" s="319">
        <v>22.7</v>
      </c>
      <c r="K27" s="319">
        <v>63.4</v>
      </c>
      <c r="L27" s="319">
        <v>58.4</v>
      </c>
    </row>
    <row r="28" spans="1:12" ht="15" customHeight="1" x14ac:dyDescent="0.35">
      <c r="A28" s="143" t="s">
        <v>865</v>
      </c>
      <c r="B28" s="309">
        <v>69.853499999999997</v>
      </c>
      <c r="C28" s="309">
        <v>67.312600000000003</v>
      </c>
      <c r="D28" s="309">
        <v>62.772599999999997</v>
      </c>
      <c r="E28" s="309">
        <v>65.408799999999999</v>
      </c>
      <c r="F28" s="309">
        <v>62.6</v>
      </c>
      <c r="G28" s="321" t="s">
        <v>398</v>
      </c>
      <c r="H28" s="321" t="s">
        <v>398</v>
      </c>
      <c r="I28" s="321" t="s">
        <v>398</v>
      </c>
      <c r="J28" s="321" t="s">
        <v>398</v>
      </c>
      <c r="K28" s="321" t="s">
        <v>398</v>
      </c>
      <c r="L28" s="321" t="s">
        <v>398</v>
      </c>
    </row>
    <row r="29" spans="1:12" ht="15" customHeight="1" x14ac:dyDescent="0.35">
      <c r="A29" s="144" t="s">
        <v>166</v>
      </c>
      <c r="B29" s="320">
        <v>66.882400000000004</v>
      </c>
      <c r="C29" s="320">
        <v>68.328699999999998</v>
      </c>
      <c r="D29" s="320">
        <v>72.624799999999993</v>
      </c>
      <c r="E29" s="320">
        <v>72.232799999999997</v>
      </c>
      <c r="F29" s="320">
        <v>63.2</v>
      </c>
      <c r="G29" s="319">
        <v>65.2</v>
      </c>
      <c r="H29" s="319">
        <v>31.9</v>
      </c>
      <c r="I29" s="319">
        <v>45.7</v>
      </c>
      <c r="J29" s="319">
        <v>22.7</v>
      </c>
      <c r="K29" s="319">
        <v>26</v>
      </c>
      <c r="L29" s="319">
        <v>21.2</v>
      </c>
    </row>
    <row r="30" spans="1:12" ht="15" customHeight="1" x14ac:dyDescent="0.35">
      <c r="A30" s="143" t="s">
        <v>866</v>
      </c>
      <c r="B30" s="309">
        <v>75.053100000000001</v>
      </c>
      <c r="C30" s="309">
        <v>74.709000000000003</v>
      </c>
      <c r="D30" s="309">
        <v>77.576400000000007</v>
      </c>
      <c r="E30" s="309">
        <v>76.438100000000006</v>
      </c>
      <c r="F30" s="309">
        <v>82.3</v>
      </c>
      <c r="G30" s="316" t="s">
        <v>398</v>
      </c>
      <c r="H30" s="316" t="s">
        <v>398</v>
      </c>
      <c r="I30" s="316" t="s">
        <v>398</v>
      </c>
      <c r="J30" s="316" t="s">
        <v>398</v>
      </c>
      <c r="K30" s="316" t="s">
        <v>398</v>
      </c>
      <c r="L30" s="317" t="s">
        <v>398</v>
      </c>
    </row>
    <row r="31" spans="1:12" ht="15" customHeight="1" x14ac:dyDescent="0.35">
      <c r="A31" s="144" t="s">
        <v>506</v>
      </c>
      <c r="B31" s="320">
        <v>58.206699999999998</v>
      </c>
      <c r="C31" s="320">
        <v>69.078900000000004</v>
      </c>
      <c r="D31" s="320">
        <v>69.694599999999994</v>
      </c>
      <c r="E31" s="320">
        <v>65.577699999999993</v>
      </c>
      <c r="F31" s="320">
        <v>63.4</v>
      </c>
      <c r="G31" s="319">
        <v>68.2</v>
      </c>
      <c r="H31" s="319">
        <v>10.3</v>
      </c>
      <c r="I31" s="319">
        <v>60.6</v>
      </c>
      <c r="J31" s="319">
        <v>15.1</v>
      </c>
      <c r="K31" s="319">
        <v>35.299999999999997</v>
      </c>
      <c r="L31" s="319">
        <v>6.8</v>
      </c>
    </row>
    <row r="32" spans="1:12" ht="15" customHeight="1" x14ac:dyDescent="0.35">
      <c r="A32" s="143" t="s">
        <v>171</v>
      </c>
      <c r="B32" s="309">
        <v>71.428600000000003</v>
      </c>
      <c r="C32" s="309">
        <v>73.067300000000003</v>
      </c>
      <c r="D32" s="309">
        <v>75.353800000000007</v>
      </c>
      <c r="E32" s="309">
        <v>76.352199999999996</v>
      </c>
      <c r="F32" s="309">
        <v>77.3</v>
      </c>
      <c r="G32" s="314">
        <v>77.5</v>
      </c>
      <c r="H32" s="314">
        <v>41.9</v>
      </c>
      <c r="I32" s="314">
        <v>78.900000000000006</v>
      </c>
      <c r="J32" s="314">
        <v>9.5</v>
      </c>
      <c r="K32" s="314">
        <v>65.400000000000006</v>
      </c>
      <c r="L32" s="314">
        <v>45.3</v>
      </c>
    </row>
    <row r="33" spans="1:12" ht="15" customHeight="1" x14ac:dyDescent="0.35">
      <c r="A33" s="144" t="s">
        <v>174</v>
      </c>
      <c r="B33" s="320">
        <v>71.726399999999998</v>
      </c>
      <c r="C33" s="320">
        <v>69.697000000000003</v>
      </c>
      <c r="D33" s="320">
        <v>65.846699999999998</v>
      </c>
      <c r="E33" s="320">
        <v>66.634799999999998</v>
      </c>
      <c r="F33" s="320">
        <v>67.2</v>
      </c>
      <c r="G33" s="319">
        <v>73.099999999999994</v>
      </c>
      <c r="H33" s="319">
        <v>13.2</v>
      </c>
      <c r="I33" s="319">
        <v>58.1</v>
      </c>
      <c r="J33" s="319">
        <v>9.3000000000000007</v>
      </c>
      <c r="K33" s="319">
        <v>57.7</v>
      </c>
      <c r="L33" s="319">
        <v>58.9</v>
      </c>
    </row>
    <row r="34" spans="1:12" ht="14.5" x14ac:dyDescent="0.35">
      <c r="A34" s="143" t="s">
        <v>176</v>
      </c>
      <c r="B34" s="309">
        <v>75.224100000000007</v>
      </c>
      <c r="C34" s="309">
        <v>76.075299999999999</v>
      </c>
      <c r="D34" s="309">
        <v>72.343299999999999</v>
      </c>
      <c r="E34" s="309">
        <v>72.160700000000006</v>
      </c>
      <c r="F34" s="309">
        <v>73.599999999999994</v>
      </c>
      <c r="G34" s="314">
        <v>72.599999999999994</v>
      </c>
      <c r="H34" s="314">
        <v>10.8</v>
      </c>
      <c r="I34" s="314">
        <v>49.1</v>
      </c>
      <c r="J34" s="314">
        <v>8.4</v>
      </c>
      <c r="K34" s="314">
        <v>11.1</v>
      </c>
      <c r="L34" s="314">
        <v>8</v>
      </c>
    </row>
    <row r="35" spans="1:12" ht="14.5" x14ac:dyDescent="0.35">
      <c r="A35" s="144" t="s">
        <v>867</v>
      </c>
      <c r="B35" s="318" t="s">
        <v>398</v>
      </c>
      <c r="C35" s="318" t="s">
        <v>398</v>
      </c>
      <c r="D35" s="318" t="s">
        <v>398</v>
      </c>
      <c r="E35" s="318" t="s">
        <v>398</v>
      </c>
      <c r="F35" s="318" t="s">
        <v>398</v>
      </c>
      <c r="G35" s="319">
        <v>61.3</v>
      </c>
      <c r="H35" s="319">
        <v>24.4</v>
      </c>
      <c r="I35" s="319">
        <v>67.8</v>
      </c>
      <c r="J35" s="319">
        <v>9.6999999999999993</v>
      </c>
      <c r="K35" s="319">
        <v>64</v>
      </c>
      <c r="L35" s="319">
        <v>54.6</v>
      </c>
    </row>
    <row r="36" spans="1:12" ht="14.5" x14ac:dyDescent="0.35">
      <c r="A36" s="143" t="s">
        <v>181</v>
      </c>
      <c r="B36" s="309">
        <v>68.558300000000003</v>
      </c>
      <c r="C36" s="309">
        <v>67.880099999999999</v>
      </c>
      <c r="D36" s="309">
        <v>66.331900000000005</v>
      </c>
      <c r="E36" s="309">
        <v>66.543499999999995</v>
      </c>
      <c r="F36" s="309">
        <v>67.599999999999994</v>
      </c>
      <c r="G36" s="314">
        <v>69.5</v>
      </c>
      <c r="H36" s="314">
        <v>14.9</v>
      </c>
      <c r="I36" s="314">
        <v>47.6</v>
      </c>
      <c r="J36" s="314">
        <v>8.9</v>
      </c>
      <c r="K36" s="314">
        <v>29.5</v>
      </c>
      <c r="L36" s="314">
        <v>51</v>
      </c>
    </row>
    <row r="37" spans="1:12" ht="14.5" x14ac:dyDescent="0.35">
      <c r="A37" s="144" t="s">
        <v>182</v>
      </c>
      <c r="B37" s="320">
        <v>59.777299999999997</v>
      </c>
      <c r="C37" s="320">
        <v>61.353999999999999</v>
      </c>
      <c r="D37" s="320">
        <v>59.423299999999998</v>
      </c>
      <c r="E37" s="320">
        <v>58.320799999999998</v>
      </c>
      <c r="F37" s="320">
        <v>57.8</v>
      </c>
      <c r="G37" s="319">
        <v>56.8</v>
      </c>
      <c r="H37" s="319">
        <v>15.3</v>
      </c>
      <c r="I37" s="319">
        <v>56.4</v>
      </c>
      <c r="J37" s="319">
        <v>15.8</v>
      </c>
      <c r="K37" s="319">
        <v>41.5</v>
      </c>
      <c r="L37" s="319">
        <v>27.4</v>
      </c>
    </row>
    <row r="38" spans="1:12" ht="14.5" x14ac:dyDescent="0.35">
      <c r="A38" s="143" t="s">
        <v>183</v>
      </c>
      <c r="B38" s="309">
        <v>58.651000000000003</v>
      </c>
      <c r="C38" s="309">
        <v>57.142899999999997</v>
      </c>
      <c r="D38" s="309">
        <v>60.069400000000002</v>
      </c>
      <c r="E38" s="309">
        <v>66.013099999999994</v>
      </c>
      <c r="F38" s="309">
        <v>62.1</v>
      </c>
      <c r="G38" s="314">
        <v>63.2</v>
      </c>
      <c r="H38" s="314">
        <v>41.8</v>
      </c>
      <c r="I38" s="314">
        <v>78.099999999999994</v>
      </c>
      <c r="J38" s="314">
        <v>21.1</v>
      </c>
      <c r="K38" s="314">
        <v>67.5</v>
      </c>
      <c r="L38" s="314">
        <v>25.8</v>
      </c>
    </row>
    <row r="39" spans="1:12" ht="14.5" x14ac:dyDescent="0.35">
      <c r="A39" s="144" t="s">
        <v>185</v>
      </c>
      <c r="B39" s="320">
        <v>75.047499999999999</v>
      </c>
      <c r="C39" s="320">
        <v>72.650599999999997</v>
      </c>
      <c r="D39" s="320">
        <v>71.763099999999994</v>
      </c>
      <c r="E39" s="320">
        <v>69.419200000000004</v>
      </c>
      <c r="F39" s="320">
        <v>71.900000000000006</v>
      </c>
      <c r="G39" s="319">
        <v>70.900000000000006</v>
      </c>
      <c r="H39" s="319">
        <v>31.2</v>
      </c>
      <c r="I39" s="319">
        <v>44.7</v>
      </c>
      <c r="J39" s="319">
        <v>24.4</v>
      </c>
      <c r="K39" s="319">
        <v>32.4</v>
      </c>
      <c r="L39" s="319">
        <v>27.7</v>
      </c>
    </row>
    <row r="40" spans="1:12" ht="14.5" x14ac:dyDescent="0.35">
      <c r="A40" s="143" t="s">
        <v>173</v>
      </c>
      <c r="B40" s="309">
        <v>76.599999999999994</v>
      </c>
      <c r="C40" s="309">
        <v>75.7</v>
      </c>
      <c r="D40" s="309">
        <v>74.400000000000006</v>
      </c>
      <c r="E40" s="309">
        <v>71.099999999999994</v>
      </c>
      <c r="F40" s="309">
        <v>70.8</v>
      </c>
      <c r="G40" s="314">
        <v>69.5</v>
      </c>
      <c r="H40" s="314">
        <v>20.7</v>
      </c>
      <c r="I40" s="314">
        <v>48.9</v>
      </c>
      <c r="J40" s="314">
        <v>15.8</v>
      </c>
      <c r="K40" s="314">
        <v>27.2</v>
      </c>
      <c r="L40" s="314">
        <v>20.6</v>
      </c>
    </row>
    <row r="41" spans="1:12" ht="14.5" x14ac:dyDescent="0.35">
      <c r="A41" s="144" t="s">
        <v>186</v>
      </c>
      <c r="B41" s="320">
        <v>71.482900000000001</v>
      </c>
      <c r="C41" s="320">
        <v>70.920199999999994</v>
      </c>
      <c r="D41" s="320">
        <v>69.715500000000006</v>
      </c>
      <c r="E41" s="320">
        <v>65.003</v>
      </c>
      <c r="F41" s="320">
        <v>70.099999999999994</v>
      </c>
      <c r="G41" s="319">
        <v>70.400000000000006</v>
      </c>
      <c r="H41" s="319">
        <v>43.8</v>
      </c>
      <c r="I41" s="319">
        <v>69.7</v>
      </c>
      <c r="J41" s="319">
        <v>16.899999999999999</v>
      </c>
      <c r="K41" s="319">
        <v>65.5</v>
      </c>
      <c r="L41" s="319">
        <v>61.6</v>
      </c>
    </row>
    <row r="42" spans="1:12" ht="14.5" x14ac:dyDescent="0.35">
      <c r="A42" s="143" t="s">
        <v>187</v>
      </c>
      <c r="B42" s="309">
        <v>74.011300000000006</v>
      </c>
      <c r="C42" s="309">
        <v>72.701300000000003</v>
      </c>
      <c r="D42" s="309">
        <v>73.2273</v>
      </c>
      <c r="E42" s="309">
        <v>71.706599999999995</v>
      </c>
      <c r="F42" s="309">
        <v>71.900000000000006</v>
      </c>
      <c r="G42" s="314">
        <v>17.600000000000001</v>
      </c>
      <c r="H42" s="314">
        <v>25.9</v>
      </c>
      <c r="I42" s="314">
        <v>68.900000000000006</v>
      </c>
      <c r="J42" s="314">
        <v>18.8</v>
      </c>
      <c r="K42" s="314">
        <v>50.1</v>
      </c>
      <c r="L42" s="314">
        <v>37</v>
      </c>
    </row>
    <row r="43" spans="1:12" ht="14.5" x14ac:dyDescent="0.35">
      <c r="A43" s="322" t="s">
        <v>188</v>
      </c>
      <c r="B43" s="323">
        <v>74.757099999999994</v>
      </c>
      <c r="C43" s="323">
        <v>70.650499999999994</v>
      </c>
      <c r="D43" s="323">
        <v>63.627800000000001</v>
      </c>
      <c r="E43" s="323">
        <v>62.014600000000002</v>
      </c>
      <c r="F43" s="323">
        <v>67.900000000000006</v>
      </c>
      <c r="G43" s="319">
        <v>65.900000000000006</v>
      </c>
      <c r="H43" s="319">
        <v>34.6</v>
      </c>
      <c r="I43" s="319">
        <v>52</v>
      </c>
      <c r="J43" s="319">
        <v>32.6</v>
      </c>
      <c r="K43" s="319">
        <v>42.6</v>
      </c>
      <c r="L43" s="319">
        <v>34.799999999999997</v>
      </c>
    </row>
    <row r="45" spans="1:12" ht="14.5" x14ac:dyDescent="0.35">
      <c r="A45" s="8" t="s">
        <v>583</v>
      </c>
      <c r="B45" t="s">
        <v>885</v>
      </c>
    </row>
    <row r="46" spans="1:12" ht="14.5" x14ac:dyDescent="0.35">
      <c r="A46" s="8" t="s">
        <v>585</v>
      </c>
      <c r="B46" s="25" t="s">
        <v>869</v>
      </c>
    </row>
    <row r="47" spans="1:12" ht="14.5" x14ac:dyDescent="0.35">
      <c r="A47" s="8" t="s">
        <v>196</v>
      </c>
      <c r="B47" s="3" t="s">
        <v>886</v>
      </c>
    </row>
    <row r="48" spans="1:12" ht="14.5" x14ac:dyDescent="0.35">
      <c r="B48" s="8" t="s">
        <v>872</v>
      </c>
    </row>
    <row r="49" spans="2:2" ht="14.5" x14ac:dyDescent="0.35">
      <c r="B49" s="8" t="s">
        <v>887</v>
      </c>
    </row>
    <row r="50" spans="2:2" ht="15" customHeight="1" x14ac:dyDescent="0.35">
      <c r="B50" s="8" t="s">
        <v>874</v>
      </c>
    </row>
    <row r="51" spans="2:2" ht="15" customHeight="1" x14ac:dyDescent="0.35">
      <c r="B51" s="8" t="s">
        <v>875</v>
      </c>
    </row>
  </sheetData>
  <pageMargins left="0.22" right="0.18" top="0.75" bottom="0.75" header="0.3" footer="0.3"/>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73A3B-21B7-468C-A1D7-96A7D55BEA38}">
  <dimension ref="A1:L23"/>
  <sheetViews>
    <sheetView showGridLines="0" zoomScale="75" zoomScaleNormal="75" workbookViewId="0"/>
  </sheetViews>
  <sheetFormatPr defaultRowHeight="14.5" x14ac:dyDescent="0.35"/>
  <cols>
    <col min="1" max="1" width="26.6328125" customWidth="1"/>
    <col min="2" max="2" width="16.36328125" customWidth="1"/>
    <col min="3" max="6" width="13.7265625" customWidth="1"/>
    <col min="7" max="7" width="14.54296875" customWidth="1"/>
    <col min="8" max="8" width="14.90625" customWidth="1"/>
    <col min="9" max="9" width="12.90625" customWidth="1"/>
    <col min="10" max="11" width="13.7265625" customWidth="1"/>
    <col min="12" max="12" width="15.26953125" customWidth="1"/>
  </cols>
  <sheetData>
    <row r="1" spans="1:12" x14ac:dyDescent="0.35">
      <c r="A1" s="39" t="s">
        <v>237</v>
      </c>
      <c r="B1" s="5"/>
      <c r="C1" s="5"/>
      <c r="D1" s="5"/>
      <c r="E1" s="5"/>
      <c r="F1" s="10"/>
      <c r="G1" s="5"/>
      <c r="H1" s="5"/>
      <c r="I1" s="5"/>
      <c r="J1" s="5"/>
      <c r="K1" s="5"/>
    </row>
    <row r="2" spans="1:12" x14ac:dyDescent="0.35">
      <c r="A2" s="39" t="s">
        <v>238</v>
      </c>
      <c r="B2" s="5"/>
      <c r="C2" s="5"/>
      <c r="D2" s="5"/>
      <c r="E2" s="5"/>
      <c r="F2" s="5"/>
      <c r="G2" s="5"/>
      <c r="H2" s="5"/>
      <c r="I2" s="5"/>
      <c r="J2" s="5"/>
      <c r="K2" s="5"/>
      <c r="L2" s="411"/>
    </row>
    <row r="3" spans="1:12" ht="15" thickBot="1" x14ac:dyDescent="0.4">
      <c r="A3" s="5"/>
      <c r="B3" s="5"/>
      <c r="C3" s="5"/>
      <c r="D3" s="5"/>
      <c r="E3" s="5"/>
      <c r="F3" s="5"/>
      <c r="G3" s="5"/>
      <c r="H3" s="5"/>
      <c r="I3" s="5"/>
      <c r="J3" s="5"/>
      <c r="K3" s="5"/>
      <c r="L3" s="411"/>
    </row>
    <row r="4" spans="1:12" ht="81.5" customHeight="1" x14ac:dyDescent="0.35">
      <c r="A4" s="174" t="s">
        <v>206</v>
      </c>
      <c r="B4" s="223" t="s">
        <v>207</v>
      </c>
      <c r="C4" s="147" t="s">
        <v>208</v>
      </c>
      <c r="D4" s="148" t="s">
        <v>209</v>
      </c>
      <c r="E4" s="149" t="s">
        <v>210</v>
      </c>
      <c r="F4" s="147" t="s">
        <v>211</v>
      </c>
      <c r="G4" s="148" t="s">
        <v>212</v>
      </c>
      <c r="H4" s="149" t="s">
        <v>213</v>
      </c>
      <c r="I4" s="147" t="s">
        <v>214</v>
      </c>
      <c r="J4" s="148" t="s">
        <v>215</v>
      </c>
      <c r="K4" s="149" t="s">
        <v>216</v>
      </c>
      <c r="L4" s="411"/>
    </row>
    <row r="5" spans="1:12" x14ac:dyDescent="0.35">
      <c r="A5" s="224" t="s">
        <v>239</v>
      </c>
      <c r="B5" s="347" t="s">
        <v>218</v>
      </c>
      <c r="C5" s="350" t="s">
        <v>240</v>
      </c>
      <c r="D5" s="311">
        <v>19.048455025739454</v>
      </c>
      <c r="E5" s="351">
        <v>63.62472289662923</v>
      </c>
      <c r="F5" s="350" t="s">
        <v>241</v>
      </c>
      <c r="G5" s="311">
        <v>31.120150809079817</v>
      </c>
      <c r="H5" s="351">
        <v>68.037547003208331</v>
      </c>
      <c r="I5" s="350" t="s">
        <v>242</v>
      </c>
      <c r="J5" s="311">
        <v>16.196528555414446</v>
      </c>
      <c r="K5" s="351">
        <v>53.504374170940537</v>
      </c>
      <c r="L5" s="411"/>
    </row>
    <row r="6" spans="1:12" x14ac:dyDescent="0.35">
      <c r="A6" s="226" t="s">
        <v>219</v>
      </c>
      <c r="B6" s="348" t="s">
        <v>220</v>
      </c>
      <c r="C6" s="352" t="s">
        <v>131</v>
      </c>
      <c r="D6" s="316" t="s">
        <v>131</v>
      </c>
      <c r="E6" s="353" t="s">
        <v>131</v>
      </c>
      <c r="F6" s="352" t="s">
        <v>243</v>
      </c>
      <c r="G6" s="309">
        <v>36.493808996797817</v>
      </c>
      <c r="H6" s="358">
        <v>104.91905615770712</v>
      </c>
      <c r="I6" s="352" t="s">
        <v>244</v>
      </c>
      <c r="J6" s="309">
        <v>39.660226846934179</v>
      </c>
      <c r="K6" s="358">
        <v>108.07496269888361</v>
      </c>
      <c r="L6" s="411"/>
    </row>
    <row r="7" spans="1:12" ht="15" thickBot="1" x14ac:dyDescent="0.4">
      <c r="A7" s="324" t="s">
        <v>219</v>
      </c>
      <c r="B7" s="349" t="s">
        <v>221</v>
      </c>
      <c r="C7" s="354" t="s">
        <v>245</v>
      </c>
      <c r="D7" s="355">
        <v>20.686260334181306</v>
      </c>
      <c r="E7" s="356">
        <v>70.881279156966698</v>
      </c>
      <c r="F7" s="354" t="s">
        <v>246</v>
      </c>
      <c r="G7" s="355">
        <v>23.93681256903233</v>
      </c>
      <c r="H7" s="356">
        <v>72.845444249640551</v>
      </c>
      <c r="I7" s="354" t="s">
        <v>131</v>
      </c>
      <c r="J7" s="359" t="s">
        <v>131</v>
      </c>
      <c r="K7" s="360" t="s">
        <v>131</v>
      </c>
      <c r="L7" s="411"/>
    </row>
    <row r="8" spans="1:12" x14ac:dyDescent="0.35">
      <c r="L8" s="411"/>
    </row>
    <row r="9" spans="1:12" x14ac:dyDescent="0.35">
      <c r="A9" s="6" t="s">
        <v>230</v>
      </c>
      <c r="B9" s="3" t="s">
        <v>231</v>
      </c>
      <c r="C9" s="8"/>
      <c r="D9" s="3"/>
      <c r="E9" s="3"/>
      <c r="F9" s="3"/>
      <c r="G9" s="3"/>
      <c r="H9" s="3"/>
      <c r="I9" s="3"/>
      <c r="J9" s="3"/>
      <c r="K9" s="8"/>
      <c r="L9" s="411"/>
    </row>
    <row r="10" spans="1:12" x14ac:dyDescent="0.35">
      <c r="A10" s="6" t="s">
        <v>194</v>
      </c>
      <c r="B10" s="3" t="s">
        <v>232</v>
      </c>
      <c r="C10" s="8"/>
      <c r="D10" s="3"/>
      <c r="E10" s="3"/>
      <c r="F10" s="3"/>
      <c r="G10" s="3"/>
      <c r="H10" s="3"/>
      <c r="I10" s="3"/>
      <c r="J10" s="3"/>
      <c r="K10" s="8"/>
      <c r="L10" s="411"/>
    </row>
    <row r="11" spans="1:12" x14ac:dyDescent="0.35">
      <c r="A11" s="6" t="s">
        <v>196</v>
      </c>
      <c r="B11" s="361" t="s">
        <v>247</v>
      </c>
      <c r="C11" s="8"/>
      <c r="D11" s="3"/>
      <c r="E11" s="3"/>
      <c r="F11" s="3"/>
      <c r="G11" s="3"/>
      <c r="H11" s="357"/>
      <c r="I11" s="3"/>
      <c r="J11" s="3"/>
      <c r="K11" s="8"/>
      <c r="L11" s="411"/>
    </row>
    <row r="12" spans="1:12" x14ac:dyDescent="0.35">
      <c r="A12" s="8"/>
      <c r="B12" s="8" t="s">
        <v>234</v>
      </c>
      <c r="C12" s="8"/>
      <c r="D12" s="3"/>
      <c r="E12" s="3"/>
      <c r="F12" s="16"/>
      <c r="G12" s="16"/>
      <c r="H12" s="16"/>
      <c r="I12" s="3"/>
      <c r="J12" s="3"/>
      <c r="K12" s="8"/>
      <c r="L12" s="411"/>
    </row>
    <row r="13" spans="1:12" x14ac:dyDescent="0.35">
      <c r="A13" s="8"/>
      <c r="B13" s="8" t="s">
        <v>235</v>
      </c>
      <c r="C13" s="8"/>
      <c r="D13" s="3"/>
      <c r="E13" s="3"/>
      <c r="F13" s="16"/>
      <c r="G13" s="16"/>
      <c r="H13" s="16"/>
      <c r="I13" s="3"/>
      <c r="J13" s="3"/>
      <c r="K13" s="8"/>
      <c r="L13" s="411"/>
    </row>
    <row r="14" spans="1:12" x14ac:dyDescent="0.35">
      <c r="A14" s="8"/>
      <c r="B14" s="8" t="s">
        <v>236</v>
      </c>
      <c r="C14" s="8"/>
      <c r="D14" s="8"/>
      <c r="E14" s="8"/>
      <c r="F14" s="8"/>
      <c r="G14" s="8"/>
      <c r="H14" s="8"/>
      <c r="I14" s="8"/>
      <c r="J14" s="8"/>
      <c r="K14" s="8"/>
      <c r="L14" s="411"/>
    </row>
    <row r="15" spans="1:12" x14ac:dyDescent="0.35">
      <c r="B15" s="8" t="s">
        <v>202</v>
      </c>
      <c r="D15" s="11"/>
      <c r="E15" s="11"/>
      <c r="F15" s="11"/>
      <c r="G15" s="11"/>
      <c r="H15" s="11"/>
      <c r="I15" s="12"/>
      <c r="J15" s="3"/>
    </row>
    <row r="16" spans="1:12" x14ac:dyDescent="0.35">
      <c r="B16" s="8" t="s">
        <v>203</v>
      </c>
      <c r="C16" s="3"/>
    </row>
    <row r="17" spans="1:11" x14ac:dyDescent="0.35">
      <c r="A17" s="8"/>
      <c r="B17" s="8"/>
      <c r="C17" s="8"/>
      <c r="D17" s="3"/>
      <c r="E17" s="3"/>
      <c r="F17" s="16"/>
      <c r="G17" s="16"/>
      <c r="H17" s="16"/>
      <c r="I17" s="3"/>
      <c r="J17" s="3"/>
      <c r="K17" s="8"/>
    </row>
    <row r="18" spans="1:11" x14ac:dyDescent="0.35">
      <c r="A18" s="8"/>
      <c r="B18" s="8"/>
      <c r="C18" s="8"/>
      <c r="D18" s="8"/>
      <c r="E18" s="8"/>
      <c r="F18" s="8"/>
      <c r="G18" s="8"/>
      <c r="H18" s="8"/>
      <c r="I18" s="8"/>
      <c r="J18" s="8"/>
      <c r="K18" s="8"/>
    </row>
    <row r="19" spans="1:11" x14ac:dyDescent="0.35">
      <c r="B19" s="8"/>
      <c r="D19" s="11"/>
      <c r="E19" s="11"/>
      <c r="F19" s="11"/>
      <c r="G19" s="11"/>
      <c r="H19" s="11"/>
      <c r="I19" s="12"/>
      <c r="J19" s="3"/>
    </row>
    <row r="20" spans="1:11" x14ac:dyDescent="0.35">
      <c r="B20" s="8"/>
      <c r="C20" s="3"/>
    </row>
    <row r="21" spans="1:11" x14ac:dyDescent="0.35">
      <c r="A21" s="411"/>
      <c r="B21" s="411"/>
      <c r="C21" s="411"/>
      <c r="D21" s="411"/>
      <c r="E21" s="411"/>
      <c r="F21" s="411"/>
      <c r="G21" s="411"/>
      <c r="H21" s="411"/>
      <c r="I21" s="411"/>
    </row>
    <row r="22" spans="1:11" x14ac:dyDescent="0.35">
      <c r="A22" s="411"/>
      <c r="B22" s="411"/>
      <c r="C22" s="411"/>
      <c r="D22" s="411"/>
      <c r="E22" s="411"/>
      <c r="F22" s="411"/>
      <c r="G22" s="411"/>
      <c r="H22" s="411"/>
      <c r="I22" s="411"/>
    </row>
    <row r="23" spans="1:11" x14ac:dyDescent="0.35">
      <c r="A23" s="411"/>
      <c r="B23" s="411"/>
      <c r="C23" s="411"/>
      <c r="D23" s="411"/>
      <c r="E23" s="411"/>
      <c r="F23" s="411"/>
      <c r="G23" s="411"/>
      <c r="H23" s="411"/>
      <c r="I23" s="41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AC57C-EFCD-4BF7-BF76-28E8A4D463EB}">
  <dimension ref="A1:L23"/>
  <sheetViews>
    <sheetView showGridLines="0" zoomScale="75" zoomScaleNormal="75" workbookViewId="0"/>
  </sheetViews>
  <sheetFormatPr defaultRowHeight="14.5" x14ac:dyDescent="0.35"/>
  <cols>
    <col min="1" max="1" width="26.6328125" customWidth="1"/>
    <col min="2" max="2" width="16.36328125" customWidth="1"/>
    <col min="3" max="6" width="13.7265625" customWidth="1"/>
    <col min="7" max="7" width="14.54296875" customWidth="1"/>
    <col min="8" max="8" width="14.90625" customWidth="1"/>
    <col min="9" max="9" width="12.90625" customWidth="1"/>
    <col min="10" max="11" width="13.7265625" customWidth="1"/>
    <col min="12" max="12" width="15.26953125" customWidth="1"/>
  </cols>
  <sheetData>
    <row r="1" spans="1:12" x14ac:dyDescent="0.35">
      <c r="A1" s="39" t="s">
        <v>248</v>
      </c>
      <c r="B1" s="5"/>
      <c r="C1" s="5"/>
      <c r="D1" s="5"/>
      <c r="E1" s="5"/>
      <c r="F1" s="10"/>
      <c r="G1" s="5"/>
      <c r="H1" s="5"/>
      <c r="I1" s="5"/>
      <c r="J1" s="5"/>
      <c r="K1" s="5"/>
    </row>
    <row r="2" spans="1:12" x14ac:dyDescent="0.35">
      <c r="A2" s="39" t="s">
        <v>249</v>
      </c>
      <c r="B2" s="5"/>
      <c r="C2" s="5"/>
      <c r="D2" s="5"/>
      <c r="E2" s="5"/>
      <c r="F2" s="5"/>
      <c r="G2" s="5"/>
      <c r="H2" s="5"/>
      <c r="I2" s="5"/>
      <c r="J2" s="5"/>
      <c r="K2" s="5"/>
      <c r="L2" s="411"/>
    </row>
    <row r="3" spans="1:12" ht="15" thickBot="1" x14ac:dyDescent="0.4">
      <c r="A3" s="5"/>
      <c r="B3" s="5"/>
      <c r="C3" s="5"/>
      <c r="D3" s="5"/>
      <c r="E3" s="5"/>
      <c r="F3" s="5"/>
      <c r="G3" s="5"/>
      <c r="H3" s="5"/>
      <c r="I3" s="5"/>
      <c r="J3" s="5"/>
      <c r="K3" s="5"/>
      <c r="L3" s="411"/>
    </row>
    <row r="4" spans="1:12" ht="81.5" customHeight="1" x14ac:dyDescent="0.35">
      <c r="A4" s="174" t="s">
        <v>206</v>
      </c>
      <c r="B4" s="223" t="s">
        <v>207</v>
      </c>
      <c r="C4" s="147" t="s">
        <v>208</v>
      </c>
      <c r="D4" s="148" t="s">
        <v>209</v>
      </c>
      <c r="E4" s="148" t="s">
        <v>210</v>
      </c>
      <c r="F4" s="147" t="s">
        <v>211</v>
      </c>
      <c r="G4" s="148" t="s">
        <v>212</v>
      </c>
      <c r="H4" s="148" t="s">
        <v>213</v>
      </c>
      <c r="I4" s="147" t="s">
        <v>214</v>
      </c>
      <c r="J4" s="148" t="s">
        <v>215</v>
      </c>
      <c r="K4" s="149" t="s">
        <v>216</v>
      </c>
      <c r="L4" s="411"/>
    </row>
    <row r="5" spans="1:12" x14ac:dyDescent="0.35">
      <c r="A5" s="224" t="s">
        <v>250</v>
      </c>
      <c r="B5" s="225" t="s">
        <v>218</v>
      </c>
      <c r="C5" s="150">
        <v>29.399523598926734</v>
      </c>
      <c r="D5" s="71">
        <v>24.694400857177595</v>
      </c>
      <c r="E5" s="71">
        <v>34.104646340675878</v>
      </c>
      <c r="F5" s="150">
        <v>42.163632117218341</v>
      </c>
      <c r="G5" s="71">
        <v>35.521564627676412</v>
      </c>
      <c r="H5" s="71">
        <v>48.805699606760271</v>
      </c>
      <c r="I5" s="162">
        <v>38.404671661959924</v>
      </c>
      <c r="J5" s="71">
        <v>33.175235318011381</v>
      </c>
      <c r="K5" s="291">
        <v>43.634108005908473</v>
      </c>
      <c r="L5" s="411"/>
    </row>
    <row r="6" spans="1:12" x14ac:dyDescent="0.35">
      <c r="A6" s="226" t="s">
        <v>219</v>
      </c>
      <c r="B6" s="227" t="s">
        <v>220</v>
      </c>
      <c r="C6" s="152">
        <v>30.7034299271074</v>
      </c>
      <c r="D6" s="78">
        <v>24.25839865592204</v>
      </c>
      <c r="E6" s="78">
        <v>37.148461198292758</v>
      </c>
      <c r="F6" s="152">
        <v>39.85190714653853</v>
      </c>
      <c r="G6" s="78">
        <v>31.104378804966647</v>
      </c>
      <c r="H6" s="78">
        <v>48.599435488110409</v>
      </c>
      <c r="I6" s="163">
        <v>46.965632905120501</v>
      </c>
      <c r="J6" s="78">
        <v>39.145078373695036</v>
      </c>
      <c r="K6" s="290">
        <v>54.786187436545973</v>
      </c>
      <c r="L6" s="411"/>
    </row>
    <row r="7" spans="1:12" x14ac:dyDescent="0.35">
      <c r="A7" s="224" t="s">
        <v>219</v>
      </c>
      <c r="B7" s="225" t="s">
        <v>221</v>
      </c>
      <c r="C7" s="150">
        <v>28.728452592716593</v>
      </c>
      <c r="D7" s="71">
        <v>22.423201034965821</v>
      </c>
      <c r="E7" s="71">
        <v>35.033704150467358</v>
      </c>
      <c r="F7" s="150">
        <v>44.218518510502555</v>
      </c>
      <c r="G7" s="71">
        <v>35.274759826990085</v>
      </c>
      <c r="H7" s="71">
        <v>53.162277194015026</v>
      </c>
      <c r="I7" s="150">
        <v>30.119789167917155</v>
      </c>
      <c r="J7" s="71">
        <v>23.353511776351144</v>
      </c>
      <c r="K7" s="291">
        <v>36.886066559483169</v>
      </c>
      <c r="L7" s="411"/>
    </row>
    <row r="8" spans="1:12" x14ac:dyDescent="0.35">
      <c r="A8" s="226" t="s">
        <v>222</v>
      </c>
      <c r="B8" s="227" t="s">
        <v>223</v>
      </c>
      <c r="C8" s="152" t="s">
        <v>251</v>
      </c>
      <c r="D8" s="78">
        <v>24.738030975220784</v>
      </c>
      <c r="E8" s="78">
        <v>53.38323640554448</v>
      </c>
      <c r="F8" s="152" t="s">
        <v>224</v>
      </c>
      <c r="G8" s="60" t="s">
        <v>224</v>
      </c>
      <c r="H8" s="60" t="s">
        <v>224</v>
      </c>
      <c r="I8" s="152" t="s">
        <v>252</v>
      </c>
      <c r="J8" s="78">
        <v>35.229603557782617</v>
      </c>
      <c r="K8" s="290">
        <v>66.200201156304004</v>
      </c>
      <c r="L8" s="411"/>
    </row>
    <row r="9" spans="1:12" x14ac:dyDescent="0.35">
      <c r="A9" s="238" t="s">
        <v>222</v>
      </c>
      <c r="B9" s="225" t="s">
        <v>225</v>
      </c>
      <c r="C9" s="150">
        <v>33.792145263392783</v>
      </c>
      <c r="D9" s="71">
        <v>25.588950965918432</v>
      </c>
      <c r="E9" s="71">
        <v>41.99533956086713</v>
      </c>
      <c r="F9" s="150" t="s">
        <v>253</v>
      </c>
      <c r="G9" s="71">
        <v>26.740891321851834</v>
      </c>
      <c r="H9" s="71">
        <v>51.559212763865062</v>
      </c>
      <c r="I9" s="150">
        <v>35.599249009251047</v>
      </c>
      <c r="J9" s="71">
        <v>26.566792215837655</v>
      </c>
      <c r="K9" s="291">
        <v>44.631705802664442</v>
      </c>
      <c r="L9" s="411"/>
    </row>
    <row r="10" spans="1:12" x14ac:dyDescent="0.35">
      <c r="A10" s="226" t="s">
        <v>222</v>
      </c>
      <c r="B10" s="227" t="s">
        <v>226</v>
      </c>
      <c r="C10" s="152">
        <v>22.034999156998239</v>
      </c>
      <c r="D10" s="78">
        <v>16.565228063741241</v>
      </c>
      <c r="E10" s="78">
        <v>27.504770250255234</v>
      </c>
      <c r="F10" s="152">
        <v>52.687920240711684</v>
      </c>
      <c r="G10" s="78">
        <v>44.385707122435932</v>
      </c>
      <c r="H10" s="78">
        <v>60.990133358987443</v>
      </c>
      <c r="I10" s="152">
        <v>38.13750285241187</v>
      </c>
      <c r="J10" s="78">
        <v>31.09388427594514</v>
      </c>
      <c r="K10" s="290">
        <v>45.181121428878598</v>
      </c>
      <c r="L10" s="411"/>
    </row>
    <row r="11" spans="1:12" ht="15" thickBot="1" x14ac:dyDescent="0.4">
      <c r="A11" s="239" t="s">
        <v>222</v>
      </c>
      <c r="B11" s="240" t="s">
        <v>227</v>
      </c>
      <c r="C11" s="172" t="s">
        <v>254</v>
      </c>
      <c r="D11" s="173">
        <v>6.4555609631313651</v>
      </c>
      <c r="E11" s="173">
        <v>24.624014270150777</v>
      </c>
      <c r="F11" s="172">
        <v>77.57698677165061</v>
      </c>
      <c r="G11" s="173">
        <v>67.451831892014098</v>
      </c>
      <c r="H11" s="173">
        <v>87.702141651287135</v>
      </c>
      <c r="I11" s="172" t="s">
        <v>255</v>
      </c>
      <c r="J11" s="173">
        <v>13.925338767394738</v>
      </c>
      <c r="K11" s="292">
        <v>32.291221526462991</v>
      </c>
      <c r="L11" s="411"/>
    </row>
    <row r="12" spans="1:12" x14ac:dyDescent="0.35">
      <c r="L12" s="411"/>
    </row>
    <row r="13" spans="1:12" x14ac:dyDescent="0.35">
      <c r="A13" s="6" t="s">
        <v>230</v>
      </c>
      <c r="B13" s="3" t="s">
        <v>231</v>
      </c>
      <c r="C13" s="8"/>
      <c r="D13" s="3"/>
      <c r="E13" s="3"/>
      <c r="F13" s="3"/>
      <c r="G13" s="3"/>
      <c r="H13" s="3"/>
      <c r="I13" s="3"/>
      <c r="J13" s="3"/>
      <c r="K13" s="8"/>
      <c r="L13" s="411"/>
    </row>
    <row r="14" spans="1:12" x14ac:dyDescent="0.35">
      <c r="A14" s="6" t="s">
        <v>194</v>
      </c>
      <c r="B14" s="3" t="s">
        <v>232</v>
      </c>
      <c r="C14" s="8"/>
      <c r="D14" s="3"/>
      <c r="E14" s="3"/>
      <c r="F14" s="3"/>
      <c r="G14" s="3"/>
      <c r="H14" s="3"/>
      <c r="I14" s="3"/>
      <c r="J14" s="3"/>
      <c r="K14" s="8"/>
      <c r="L14" s="411"/>
    </row>
    <row r="15" spans="1:12" x14ac:dyDescent="0.35">
      <c r="A15" s="6" t="s">
        <v>196</v>
      </c>
      <c r="B15" s="3" t="s">
        <v>233</v>
      </c>
      <c r="C15" s="8"/>
      <c r="D15" s="3"/>
      <c r="E15" s="3"/>
      <c r="F15" s="3"/>
      <c r="G15" s="3"/>
      <c r="H15" s="3"/>
      <c r="I15" s="3"/>
      <c r="J15" s="3"/>
      <c r="K15" s="8"/>
    </row>
    <row r="16" spans="1:12" x14ac:dyDescent="0.35">
      <c r="A16" s="8"/>
      <c r="B16" s="8" t="s">
        <v>234</v>
      </c>
      <c r="C16" s="8"/>
      <c r="D16" s="3"/>
      <c r="E16" s="3"/>
      <c r="F16" s="16"/>
      <c r="G16" s="16"/>
      <c r="H16" s="16"/>
      <c r="I16" s="3"/>
      <c r="J16" s="3"/>
      <c r="K16" s="8"/>
    </row>
    <row r="17" spans="1:11" x14ac:dyDescent="0.35">
      <c r="A17" s="8"/>
      <c r="B17" s="8" t="s">
        <v>235</v>
      </c>
      <c r="C17" s="8"/>
      <c r="D17" s="3"/>
      <c r="E17" s="3"/>
      <c r="F17" s="16"/>
      <c r="G17" s="16"/>
      <c r="H17" s="16"/>
      <c r="I17" s="3"/>
      <c r="J17" s="3"/>
      <c r="K17" s="8"/>
    </row>
    <row r="18" spans="1:11" x14ac:dyDescent="0.35">
      <c r="A18" s="8"/>
      <c r="B18" s="8" t="s">
        <v>236</v>
      </c>
      <c r="C18" s="8"/>
      <c r="D18" s="8"/>
      <c r="E18" s="8"/>
      <c r="F18" s="8"/>
      <c r="G18" s="8"/>
      <c r="H18" s="8"/>
      <c r="I18" s="8"/>
      <c r="J18" s="8"/>
      <c r="K18" s="8"/>
    </row>
    <row r="19" spans="1:11" x14ac:dyDescent="0.35">
      <c r="B19" s="8" t="s">
        <v>202</v>
      </c>
      <c r="D19" s="11"/>
      <c r="E19" s="11"/>
      <c r="F19" s="11"/>
      <c r="G19" s="11"/>
      <c r="H19" s="11"/>
      <c r="I19" s="12"/>
      <c r="J19" s="3"/>
    </row>
    <row r="20" spans="1:11" x14ac:dyDescent="0.35">
      <c r="B20" s="8" t="s">
        <v>203</v>
      </c>
      <c r="C20" s="3"/>
    </row>
    <row r="21" spans="1:11" x14ac:dyDescent="0.35">
      <c r="A21" s="411"/>
      <c r="B21" s="411"/>
      <c r="C21" s="411"/>
      <c r="D21" s="411"/>
      <c r="E21" s="411"/>
      <c r="F21" s="411"/>
      <c r="G21" s="411"/>
      <c r="H21" s="411"/>
      <c r="I21" s="411"/>
    </row>
    <row r="22" spans="1:11" x14ac:dyDescent="0.35">
      <c r="A22" s="411"/>
      <c r="B22" s="411"/>
      <c r="C22" s="411"/>
      <c r="D22" s="411"/>
      <c r="E22" s="411"/>
      <c r="F22" s="411"/>
      <c r="G22" s="411"/>
      <c r="H22" s="411"/>
      <c r="I22" s="411"/>
    </row>
    <row r="23" spans="1:11" x14ac:dyDescent="0.35">
      <c r="A23" s="411"/>
      <c r="B23" s="411"/>
      <c r="C23" s="411"/>
      <c r="D23" s="411"/>
      <c r="E23" s="411"/>
      <c r="F23" s="411"/>
      <c r="G23" s="411"/>
      <c r="H23" s="411"/>
      <c r="I23" s="41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7EE7E-346A-4311-90B5-B5207ABA651B}">
  <dimension ref="A1:L23"/>
  <sheetViews>
    <sheetView showGridLines="0" zoomScale="75" zoomScaleNormal="75" workbookViewId="0"/>
  </sheetViews>
  <sheetFormatPr defaultRowHeight="14.5" x14ac:dyDescent="0.35"/>
  <cols>
    <col min="1" max="1" width="26.6328125" customWidth="1"/>
    <col min="2" max="2" width="16.36328125" customWidth="1"/>
    <col min="3" max="6" width="13.7265625" customWidth="1"/>
    <col min="7" max="7" width="14.54296875" customWidth="1"/>
    <col min="8" max="8" width="14.90625" customWidth="1"/>
    <col min="9" max="9" width="12.90625" customWidth="1"/>
    <col min="10" max="11" width="13.7265625" customWidth="1"/>
    <col min="12" max="12" width="15.26953125" customWidth="1"/>
  </cols>
  <sheetData>
    <row r="1" spans="1:12" x14ac:dyDescent="0.35">
      <c r="A1" s="39" t="s">
        <v>256</v>
      </c>
      <c r="B1" s="5"/>
      <c r="C1" s="5"/>
      <c r="D1" s="5"/>
      <c r="E1" s="5"/>
      <c r="F1" s="10"/>
      <c r="G1" s="5"/>
      <c r="H1" s="5"/>
      <c r="I1" s="5"/>
      <c r="J1" s="5"/>
      <c r="K1" s="5"/>
      <c r="L1" s="411"/>
    </row>
    <row r="2" spans="1:12" x14ac:dyDescent="0.35">
      <c r="A2" s="39" t="s">
        <v>257</v>
      </c>
      <c r="B2" s="5"/>
      <c r="C2" s="5"/>
      <c r="D2" s="5"/>
      <c r="E2" s="5"/>
      <c r="F2" s="5"/>
      <c r="G2" s="5"/>
      <c r="H2" s="5"/>
      <c r="I2" s="5"/>
      <c r="J2" s="5"/>
      <c r="K2" s="5"/>
      <c r="L2" s="411"/>
    </row>
    <row r="3" spans="1:12" ht="15" thickBot="1" x14ac:dyDescent="0.4">
      <c r="A3" s="5"/>
      <c r="B3" s="5"/>
      <c r="C3" s="5"/>
      <c r="D3" s="5"/>
      <c r="E3" s="5"/>
      <c r="F3" s="5"/>
      <c r="G3" s="5"/>
      <c r="H3" s="5"/>
      <c r="I3" s="5"/>
      <c r="J3" s="5"/>
      <c r="K3" s="5"/>
      <c r="L3" s="411"/>
    </row>
    <row r="4" spans="1:12" ht="81.5" customHeight="1" x14ac:dyDescent="0.35">
      <c r="A4" s="174" t="s">
        <v>206</v>
      </c>
      <c r="B4" s="223" t="s">
        <v>207</v>
      </c>
      <c r="C4" s="147" t="s">
        <v>208</v>
      </c>
      <c r="D4" s="148" t="s">
        <v>209</v>
      </c>
      <c r="E4" s="148" t="s">
        <v>210</v>
      </c>
      <c r="F4" s="147" t="s">
        <v>211</v>
      </c>
      <c r="G4" s="148" t="s">
        <v>212</v>
      </c>
      <c r="H4" s="148" t="s">
        <v>213</v>
      </c>
      <c r="I4" s="147" t="s">
        <v>214</v>
      </c>
      <c r="J4" s="148" t="s">
        <v>215</v>
      </c>
      <c r="K4" s="149" t="s">
        <v>216</v>
      </c>
      <c r="L4" s="411"/>
    </row>
    <row r="5" spans="1:12" x14ac:dyDescent="0.35">
      <c r="A5" s="224" t="s">
        <v>258</v>
      </c>
      <c r="B5" s="225" t="s">
        <v>218</v>
      </c>
      <c r="C5" s="150">
        <v>36.615801656963093</v>
      </c>
      <c r="D5" s="71">
        <v>32.669828226234465</v>
      </c>
      <c r="E5" s="71">
        <v>40.561775087691721</v>
      </c>
      <c r="F5" s="150">
        <v>36.399645960695729</v>
      </c>
      <c r="G5" s="71">
        <v>31.699056504147606</v>
      </c>
      <c r="H5" s="71">
        <v>41.100235417243844</v>
      </c>
      <c r="I5" s="162">
        <v>38.729986500958482</v>
      </c>
      <c r="J5" s="71">
        <v>34.729960901684301</v>
      </c>
      <c r="K5" s="291">
        <v>42.73001210023267</v>
      </c>
      <c r="L5" s="411"/>
    </row>
    <row r="6" spans="1:12" x14ac:dyDescent="0.35">
      <c r="A6" s="226" t="s">
        <v>219</v>
      </c>
      <c r="B6" s="227" t="s">
        <v>220</v>
      </c>
      <c r="C6" s="152">
        <v>37.938823091823352</v>
      </c>
      <c r="D6" s="78">
        <v>31.943014316739678</v>
      </c>
      <c r="E6" s="78">
        <v>43.934631866907019</v>
      </c>
      <c r="F6" s="152">
        <v>34.856041404266207</v>
      </c>
      <c r="G6" s="78">
        <v>27.852631410740734</v>
      </c>
      <c r="H6" s="78">
        <v>41.85945139779168</v>
      </c>
      <c r="I6" s="163">
        <v>46.487040652965348</v>
      </c>
      <c r="J6" s="78">
        <v>40.229549810355834</v>
      </c>
      <c r="K6" s="290">
        <v>52.744531495574861</v>
      </c>
      <c r="L6" s="411"/>
    </row>
    <row r="7" spans="1:12" x14ac:dyDescent="0.35">
      <c r="A7" s="224" t="s">
        <v>219</v>
      </c>
      <c r="B7" s="225" t="s">
        <v>221</v>
      </c>
      <c r="C7" s="150">
        <v>35.489711881678865</v>
      </c>
      <c r="D7" s="71">
        <v>30.814925468019723</v>
      </c>
      <c r="E7" s="71">
        <v>40.164498295338007</v>
      </c>
      <c r="F7" s="150">
        <v>38.050194948745521</v>
      </c>
      <c r="G7" s="71">
        <v>32.09265464717943</v>
      </c>
      <c r="H7" s="71">
        <v>44.007735250311612</v>
      </c>
      <c r="I7" s="162">
        <v>31.464648618108882</v>
      </c>
      <c r="J7" s="71">
        <v>26.692875323443882</v>
      </c>
      <c r="K7" s="291">
        <v>36.236421912773878</v>
      </c>
      <c r="L7" s="411"/>
    </row>
    <row r="8" spans="1:12" x14ac:dyDescent="0.35">
      <c r="A8" s="226" t="s">
        <v>222</v>
      </c>
      <c r="B8" s="227" t="s">
        <v>223</v>
      </c>
      <c r="C8" s="152">
        <v>44.314799608602264</v>
      </c>
      <c r="D8" s="78">
        <v>34.570135023957711</v>
      </c>
      <c r="E8" s="78">
        <v>54.059464193246832</v>
      </c>
      <c r="F8" s="152" t="s">
        <v>259</v>
      </c>
      <c r="G8" s="78">
        <v>4.3892616859569706</v>
      </c>
      <c r="H8" s="78">
        <v>16.593109161455498</v>
      </c>
      <c r="I8" s="163">
        <v>39.988520308867223</v>
      </c>
      <c r="J8" s="78">
        <v>30.322359947753561</v>
      </c>
      <c r="K8" s="290">
        <v>49.654680669980891</v>
      </c>
      <c r="L8" s="411"/>
    </row>
    <row r="9" spans="1:12" x14ac:dyDescent="0.35">
      <c r="A9" s="238" t="s">
        <v>222</v>
      </c>
      <c r="B9" s="225" t="s">
        <v>225</v>
      </c>
      <c r="C9" s="150">
        <v>35.0671749145231</v>
      </c>
      <c r="D9" s="71">
        <v>28.835385824356319</v>
      </c>
      <c r="E9" s="71">
        <v>41.298964004689878</v>
      </c>
      <c r="F9" s="150">
        <v>40.094506661848165</v>
      </c>
      <c r="G9" s="71">
        <v>31.303997233506287</v>
      </c>
      <c r="H9" s="71">
        <v>48.885016090190049</v>
      </c>
      <c r="I9" s="162">
        <v>39.872252753218895</v>
      </c>
      <c r="J9" s="71">
        <v>32.748635827761454</v>
      </c>
      <c r="K9" s="291">
        <v>46.995869678676335</v>
      </c>
      <c r="L9" s="411"/>
    </row>
    <row r="10" spans="1:12" x14ac:dyDescent="0.35">
      <c r="A10" s="226" t="s">
        <v>222</v>
      </c>
      <c r="B10" s="227" t="s">
        <v>226</v>
      </c>
      <c r="C10" s="152">
        <v>36.102619871172834</v>
      </c>
      <c r="D10" s="78">
        <v>30.142021362864995</v>
      </c>
      <c r="E10" s="78">
        <v>42.063218379480674</v>
      </c>
      <c r="F10" s="152">
        <v>43.049299954474293</v>
      </c>
      <c r="G10" s="78">
        <v>35.677858733466529</v>
      </c>
      <c r="H10" s="78">
        <v>50.42074117548205</v>
      </c>
      <c r="I10" s="163">
        <v>39.440770694791858</v>
      </c>
      <c r="J10" s="78">
        <v>33.466186169078519</v>
      </c>
      <c r="K10" s="290">
        <v>45.415355220505205</v>
      </c>
      <c r="L10" s="411"/>
    </row>
    <row r="11" spans="1:12" ht="15" thickBot="1" x14ac:dyDescent="0.4">
      <c r="A11" s="239" t="s">
        <v>222</v>
      </c>
      <c r="B11" s="240" t="s">
        <v>227</v>
      </c>
      <c r="C11" s="172" t="s">
        <v>260</v>
      </c>
      <c r="D11" s="173">
        <v>14.044060923601393</v>
      </c>
      <c r="E11" s="173">
        <v>30.530113044811824</v>
      </c>
      <c r="F11" s="172">
        <v>64.540312543198965</v>
      </c>
      <c r="G11" s="173">
        <v>54.990316671452767</v>
      </c>
      <c r="H11" s="173">
        <v>74.090308414945156</v>
      </c>
      <c r="I11" s="172" t="s">
        <v>261</v>
      </c>
      <c r="J11" s="173">
        <v>17.989159369540669</v>
      </c>
      <c r="K11" s="292">
        <v>40.042347189888169</v>
      </c>
      <c r="L11" s="411"/>
    </row>
    <row r="12" spans="1:12" x14ac:dyDescent="0.35">
      <c r="L12" s="411"/>
    </row>
    <row r="13" spans="1:12" x14ac:dyDescent="0.35">
      <c r="A13" s="6" t="s">
        <v>230</v>
      </c>
      <c r="B13" s="3" t="s">
        <v>231</v>
      </c>
      <c r="C13" s="8"/>
      <c r="D13" s="3"/>
      <c r="E13" s="3"/>
      <c r="F13" s="3"/>
      <c r="G13" s="3"/>
      <c r="H13" s="3"/>
      <c r="I13" s="3"/>
      <c r="J13" s="3"/>
      <c r="K13" s="8"/>
      <c r="L13" s="411"/>
    </row>
    <row r="14" spans="1:12" x14ac:dyDescent="0.35">
      <c r="A14" s="6" t="s">
        <v>194</v>
      </c>
      <c r="B14" s="3" t="s">
        <v>232</v>
      </c>
      <c r="C14" s="8"/>
      <c r="D14" s="3"/>
      <c r="E14" s="3"/>
      <c r="F14" s="3"/>
      <c r="G14" s="3"/>
      <c r="H14" s="3"/>
      <c r="I14" s="3"/>
      <c r="J14" s="3"/>
      <c r="K14" s="8"/>
      <c r="L14" s="411"/>
    </row>
    <row r="15" spans="1:12" x14ac:dyDescent="0.35">
      <c r="A15" s="6" t="s">
        <v>196</v>
      </c>
      <c r="B15" s="3" t="s">
        <v>233</v>
      </c>
      <c r="C15" s="8"/>
      <c r="D15" s="3"/>
      <c r="E15" s="3"/>
      <c r="F15" s="3"/>
      <c r="G15" s="3"/>
      <c r="H15" s="3"/>
      <c r="I15" s="3"/>
      <c r="J15" s="3"/>
      <c r="K15" s="8"/>
      <c r="L15" s="411"/>
    </row>
    <row r="16" spans="1:12" x14ac:dyDescent="0.35">
      <c r="A16" s="8"/>
      <c r="B16" s="8" t="s">
        <v>262</v>
      </c>
      <c r="C16" s="8"/>
      <c r="D16" s="3"/>
      <c r="E16" s="3"/>
      <c r="F16" s="16"/>
      <c r="G16" s="16"/>
      <c r="H16" s="16"/>
      <c r="I16" s="3"/>
      <c r="J16" s="3"/>
      <c r="K16" s="8"/>
      <c r="L16" s="411"/>
    </row>
    <row r="17" spans="1:12" x14ac:dyDescent="0.35">
      <c r="A17" s="8"/>
      <c r="B17" s="8" t="s">
        <v>234</v>
      </c>
      <c r="C17" s="8"/>
      <c r="D17" s="3"/>
      <c r="E17" s="3"/>
      <c r="F17" s="16"/>
      <c r="G17" s="16"/>
      <c r="H17" s="16"/>
      <c r="I17" s="3"/>
      <c r="J17" s="3"/>
      <c r="K17" s="8"/>
      <c r="L17" s="411"/>
    </row>
    <row r="18" spans="1:12" x14ac:dyDescent="0.35">
      <c r="A18" s="8"/>
      <c r="B18" s="8" t="s">
        <v>235</v>
      </c>
      <c r="C18" s="8"/>
      <c r="D18" s="8"/>
      <c r="E18" s="8"/>
      <c r="F18" s="8"/>
      <c r="G18" s="8"/>
      <c r="H18" s="8"/>
      <c r="I18" s="8"/>
      <c r="J18" s="8"/>
      <c r="K18" s="8"/>
      <c r="L18" s="411"/>
    </row>
    <row r="19" spans="1:12" x14ac:dyDescent="0.35">
      <c r="B19" s="8" t="s">
        <v>236</v>
      </c>
      <c r="D19" s="11"/>
      <c r="E19" s="11"/>
      <c r="F19" s="11"/>
      <c r="G19" s="11"/>
      <c r="H19" s="11"/>
      <c r="I19" s="12"/>
      <c r="J19" s="3"/>
      <c r="L19" s="411"/>
    </row>
    <row r="20" spans="1:12" x14ac:dyDescent="0.35">
      <c r="B20" s="8" t="s">
        <v>202</v>
      </c>
      <c r="C20" s="3"/>
      <c r="L20" s="411"/>
    </row>
    <row r="21" spans="1:12" x14ac:dyDescent="0.35">
      <c r="A21" s="411"/>
      <c r="B21" s="411"/>
      <c r="C21" s="411"/>
      <c r="D21" s="411"/>
      <c r="E21" s="411"/>
      <c r="F21" s="411"/>
      <c r="G21" s="411"/>
      <c r="H21" s="411"/>
      <c r="I21" s="411"/>
      <c r="J21" s="411"/>
      <c r="K21" s="411"/>
      <c r="L21" s="411"/>
    </row>
    <row r="22" spans="1:12" x14ac:dyDescent="0.35">
      <c r="A22" s="411"/>
      <c r="B22" s="411"/>
      <c r="C22" s="411"/>
      <c r="D22" s="411"/>
      <c r="E22" s="411"/>
      <c r="F22" s="411"/>
      <c r="G22" s="411"/>
      <c r="H22" s="411"/>
      <c r="I22" s="411"/>
    </row>
    <row r="23" spans="1:12" x14ac:dyDescent="0.35">
      <c r="A23" s="411"/>
      <c r="B23" s="411"/>
      <c r="C23" s="411"/>
      <c r="D23" s="411"/>
      <c r="E23" s="411"/>
      <c r="F23" s="411"/>
      <c r="G23" s="411"/>
      <c r="H23" s="411"/>
      <c r="I23" s="41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
  <sheetViews>
    <sheetView showGridLines="0" zoomScale="75" zoomScaleNormal="75" workbookViewId="0"/>
  </sheetViews>
  <sheetFormatPr defaultColWidth="8.7265625" defaultRowHeight="14.5" x14ac:dyDescent="0.35"/>
  <cols>
    <col min="1" max="1" width="17.26953125" customWidth="1"/>
    <col min="2" max="2" width="27.26953125" customWidth="1"/>
    <col min="3" max="3" width="8.7265625" customWidth="1"/>
    <col min="4" max="5" width="17.26953125" customWidth="1"/>
    <col min="6" max="6" width="12.54296875" customWidth="1"/>
  </cols>
  <sheetData>
    <row r="1" spans="1:6" x14ac:dyDescent="0.35">
      <c r="A1" s="38" t="s">
        <v>263</v>
      </c>
    </row>
    <row r="2" spans="1:6" x14ac:dyDescent="0.35">
      <c r="A2" s="39" t="s">
        <v>264</v>
      </c>
    </row>
    <row r="4" spans="1:6" ht="31.15" customHeight="1" x14ac:dyDescent="0.35">
      <c r="A4" s="53" t="s">
        <v>206</v>
      </c>
      <c r="B4" s="54" t="s">
        <v>207</v>
      </c>
      <c r="C4" s="54" t="s">
        <v>265</v>
      </c>
      <c r="D4" s="53" t="s">
        <v>266</v>
      </c>
      <c r="E4" s="53" t="s">
        <v>267</v>
      </c>
      <c r="F4" s="55" t="s">
        <v>268</v>
      </c>
    </row>
    <row r="5" spans="1:6" x14ac:dyDescent="0.35">
      <c r="A5" s="56" t="s">
        <v>107</v>
      </c>
      <c r="B5" s="56" t="s">
        <v>107</v>
      </c>
      <c r="C5" s="57">
        <v>15.434519999999999</v>
      </c>
      <c r="D5" s="52">
        <v>14.886369999999999</v>
      </c>
      <c r="E5" s="52">
        <v>15.982670000000001</v>
      </c>
      <c r="F5" s="58" t="s">
        <v>9</v>
      </c>
    </row>
    <row r="6" spans="1:6" x14ac:dyDescent="0.35">
      <c r="A6" s="59" t="s">
        <v>219</v>
      </c>
      <c r="B6" s="59" t="s">
        <v>220</v>
      </c>
      <c r="C6" s="60">
        <v>18.808759999999999</v>
      </c>
      <c r="D6" s="61">
        <v>17.954789999999999</v>
      </c>
      <c r="E6" s="61">
        <v>19.662739999999999</v>
      </c>
      <c r="F6" s="62" t="s">
        <v>108</v>
      </c>
    </row>
    <row r="7" spans="1:6" x14ac:dyDescent="0.35">
      <c r="A7" s="56" t="s">
        <v>219</v>
      </c>
      <c r="B7" s="56" t="s">
        <v>221</v>
      </c>
      <c r="C7" s="57">
        <v>12.18075</v>
      </c>
      <c r="D7" s="52">
        <v>11.540190000000001</v>
      </c>
      <c r="E7" s="52">
        <v>12.821300000000001</v>
      </c>
      <c r="F7" s="58" t="s">
        <v>125</v>
      </c>
    </row>
    <row r="8" spans="1:6" x14ac:dyDescent="0.35">
      <c r="A8" s="59" t="s">
        <v>269</v>
      </c>
      <c r="B8" s="59" t="s">
        <v>270</v>
      </c>
      <c r="C8" s="60">
        <v>21.96922</v>
      </c>
      <c r="D8" s="61">
        <v>20.563790000000001</v>
      </c>
      <c r="E8" s="61">
        <v>23.374649999999999</v>
      </c>
      <c r="F8" s="62" t="s">
        <v>125</v>
      </c>
    </row>
    <row r="9" spans="1:6" x14ac:dyDescent="0.35">
      <c r="A9" s="56" t="s">
        <v>269</v>
      </c>
      <c r="B9" s="56" t="s">
        <v>271</v>
      </c>
      <c r="C9" s="57">
        <v>17.062850000000001</v>
      </c>
      <c r="D9" s="52">
        <v>15.84057</v>
      </c>
      <c r="E9" s="52">
        <v>18.285129999999999</v>
      </c>
      <c r="F9" s="58" t="s">
        <v>125</v>
      </c>
    </row>
    <row r="10" spans="1:6" x14ac:dyDescent="0.35">
      <c r="A10" s="59" t="s">
        <v>269</v>
      </c>
      <c r="B10" s="59" t="s">
        <v>272</v>
      </c>
      <c r="C10" s="60">
        <v>14.605079999999999</v>
      </c>
      <c r="D10" s="61">
        <v>13.39648</v>
      </c>
      <c r="E10" s="61">
        <v>15.813689999999999</v>
      </c>
      <c r="F10" s="62" t="s">
        <v>125</v>
      </c>
    </row>
    <row r="11" spans="1:6" x14ac:dyDescent="0.35">
      <c r="A11" s="56" t="s">
        <v>269</v>
      </c>
      <c r="B11" s="56" t="s">
        <v>273</v>
      </c>
      <c r="C11" s="57">
        <v>14.0435</v>
      </c>
      <c r="D11" s="52">
        <v>12.87316</v>
      </c>
      <c r="E11" s="52">
        <v>15.213839999999999</v>
      </c>
      <c r="F11" s="58" t="s">
        <v>125</v>
      </c>
    </row>
    <row r="12" spans="1:6" x14ac:dyDescent="0.35">
      <c r="A12" s="63" t="s">
        <v>269</v>
      </c>
      <c r="B12" s="63" t="s">
        <v>274</v>
      </c>
      <c r="C12" s="64">
        <v>10.690149999999999</v>
      </c>
      <c r="D12" s="50">
        <v>9.7643590000000007</v>
      </c>
      <c r="E12" s="50">
        <v>11.61594</v>
      </c>
      <c r="F12" s="45" t="s">
        <v>108</v>
      </c>
    </row>
    <row r="13" spans="1:6" x14ac:dyDescent="0.35">
      <c r="A13" s="127" t="s">
        <v>275</v>
      </c>
      <c r="B13" s="127" t="s">
        <v>276</v>
      </c>
      <c r="C13" s="130">
        <v>17.49727</v>
      </c>
      <c r="D13" s="131">
        <v>16.842690000000001</v>
      </c>
      <c r="E13" s="131">
        <v>18.15185</v>
      </c>
      <c r="F13" s="132" t="s">
        <v>108</v>
      </c>
    </row>
    <row r="14" spans="1:6" x14ac:dyDescent="0.35">
      <c r="A14" s="129" t="s">
        <v>275</v>
      </c>
      <c r="B14" s="129" t="s">
        <v>277</v>
      </c>
      <c r="C14" s="76">
        <v>9.2740369999999999</v>
      </c>
      <c r="D14" s="128">
        <v>7.3516690000000002</v>
      </c>
      <c r="E14" s="128">
        <v>11.196400000000001</v>
      </c>
      <c r="F14" s="45" t="s">
        <v>125</v>
      </c>
    </row>
    <row r="15" spans="1:6" x14ac:dyDescent="0.35">
      <c r="A15" s="127" t="s">
        <v>275</v>
      </c>
      <c r="B15" s="127" t="s">
        <v>278</v>
      </c>
      <c r="C15" s="130">
        <v>7.453068</v>
      </c>
      <c r="D15" s="131">
        <v>5.6496750000000002</v>
      </c>
      <c r="E15" s="131">
        <v>9.2564609999999998</v>
      </c>
      <c r="F15" s="132" t="s">
        <v>125</v>
      </c>
    </row>
    <row r="16" spans="1:6" x14ac:dyDescent="0.35">
      <c r="A16" s="129" t="s">
        <v>275</v>
      </c>
      <c r="B16" s="129" t="s">
        <v>279</v>
      </c>
      <c r="C16" s="206" t="s">
        <v>177</v>
      </c>
      <c r="D16" s="128">
        <v>5.0779389999999998</v>
      </c>
      <c r="E16" s="128">
        <v>9.5330849999999998</v>
      </c>
      <c r="F16" s="45" t="s">
        <v>125</v>
      </c>
    </row>
    <row r="17" spans="1:6" x14ac:dyDescent="0.35">
      <c r="A17" s="127" t="s">
        <v>275</v>
      </c>
      <c r="B17" s="127" t="s">
        <v>280</v>
      </c>
      <c r="C17" s="130" t="s">
        <v>281</v>
      </c>
      <c r="D17" s="131">
        <v>5.503425</v>
      </c>
      <c r="E17" s="131">
        <v>11.715350000000001</v>
      </c>
      <c r="F17" s="132" t="s">
        <v>125</v>
      </c>
    </row>
    <row r="18" spans="1:6" x14ac:dyDescent="0.35">
      <c r="A18" s="129" t="s">
        <v>275</v>
      </c>
      <c r="B18" s="129" t="s">
        <v>282</v>
      </c>
      <c r="C18" s="76" t="s">
        <v>283</v>
      </c>
      <c r="D18" s="128">
        <v>4.0451360000000003</v>
      </c>
      <c r="E18" s="128">
        <v>12.626799999999999</v>
      </c>
      <c r="F18" s="45" t="s">
        <v>125</v>
      </c>
    </row>
    <row r="19" spans="1:6" x14ac:dyDescent="0.35">
      <c r="A19" s="127" t="s">
        <v>275</v>
      </c>
      <c r="B19" s="127" t="s">
        <v>284</v>
      </c>
      <c r="C19" s="130">
        <v>17.755780000000001</v>
      </c>
      <c r="D19" s="131">
        <v>13.42074</v>
      </c>
      <c r="E19" s="131">
        <v>22.090820000000001</v>
      </c>
      <c r="F19" s="132" t="s">
        <v>110</v>
      </c>
    </row>
    <row r="20" spans="1:6" x14ac:dyDescent="0.35">
      <c r="A20" s="129" t="s">
        <v>275</v>
      </c>
      <c r="B20" s="129" t="s">
        <v>285</v>
      </c>
      <c r="C20" s="76" t="s">
        <v>286</v>
      </c>
      <c r="D20" s="128">
        <v>9.6296389999999992</v>
      </c>
      <c r="E20" s="128">
        <v>18.53003</v>
      </c>
      <c r="F20" s="45" t="s">
        <v>110</v>
      </c>
    </row>
    <row r="21" spans="1:6" x14ac:dyDescent="0.35">
      <c r="A21" s="127" t="s">
        <v>275</v>
      </c>
      <c r="B21" s="127" t="s">
        <v>287</v>
      </c>
      <c r="C21" s="130" t="s">
        <v>288</v>
      </c>
      <c r="D21" s="131">
        <v>8.4940660000000001</v>
      </c>
      <c r="E21" s="131">
        <v>15.74335</v>
      </c>
      <c r="F21" s="132" t="s">
        <v>125</v>
      </c>
    </row>
    <row r="22" spans="1:6" x14ac:dyDescent="0.35">
      <c r="A22" s="129" t="s">
        <v>289</v>
      </c>
      <c r="B22" s="138" t="s">
        <v>290</v>
      </c>
      <c r="C22" s="76">
        <v>11.786350000000001</v>
      </c>
      <c r="D22" s="128">
        <v>9.1944079999999992</v>
      </c>
      <c r="E22" s="128">
        <v>14.37829</v>
      </c>
      <c r="F22" s="45" t="s">
        <v>125</v>
      </c>
    </row>
    <row r="23" spans="1:6" x14ac:dyDescent="0.35">
      <c r="A23" s="127" t="s">
        <v>289</v>
      </c>
      <c r="B23" s="134" t="s">
        <v>291</v>
      </c>
      <c r="C23" s="130">
        <v>10.69177</v>
      </c>
      <c r="D23" s="131">
        <v>9.5365300000000008</v>
      </c>
      <c r="E23" s="131">
        <v>11.847</v>
      </c>
      <c r="F23" s="132" t="s">
        <v>125</v>
      </c>
    </row>
    <row r="24" spans="1:6" x14ac:dyDescent="0.35">
      <c r="A24" s="129" t="s">
        <v>289</v>
      </c>
      <c r="B24" s="129" t="s">
        <v>292</v>
      </c>
      <c r="C24" s="76">
        <v>17.955390000000001</v>
      </c>
      <c r="D24" s="128">
        <v>17.286049999999999</v>
      </c>
      <c r="E24" s="128">
        <v>18.624739999999999</v>
      </c>
      <c r="F24" s="45" t="s">
        <v>108</v>
      </c>
    </row>
    <row r="25" spans="1:6" x14ac:dyDescent="0.35">
      <c r="A25" s="127" t="s">
        <v>293</v>
      </c>
      <c r="B25" s="127" t="s">
        <v>294</v>
      </c>
      <c r="C25" s="130">
        <v>14.91769</v>
      </c>
      <c r="D25" s="131">
        <v>14.3294</v>
      </c>
      <c r="E25" s="131">
        <v>15.50597</v>
      </c>
      <c r="F25" s="132" t="s">
        <v>108</v>
      </c>
    </row>
    <row r="26" spans="1:6" x14ac:dyDescent="0.35">
      <c r="A26" s="129" t="s">
        <v>293</v>
      </c>
      <c r="B26" s="129" t="s">
        <v>295</v>
      </c>
      <c r="C26" s="76">
        <v>20.954370000000001</v>
      </c>
      <c r="D26" s="128">
        <v>19.569420000000001</v>
      </c>
      <c r="E26" s="128">
        <v>22.339320000000001</v>
      </c>
      <c r="F26" s="45" t="s">
        <v>125</v>
      </c>
    </row>
    <row r="28" spans="1:6" x14ac:dyDescent="0.35">
      <c r="A28" s="6" t="s">
        <v>230</v>
      </c>
      <c r="B28" s="3" t="s">
        <v>296</v>
      </c>
    </row>
    <row r="29" spans="1:6" x14ac:dyDescent="0.35">
      <c r="A29" s="6" t="s">
        <v>194</v>
      </c>
      <c r="B29" s="3" t="s">
        <v>232</v>
      </c>
    </row>
    <row r="30" spans="1:6" x14ac:dyDescent="0.35">
      <c r="A30" s="6" t="s">
        <v>196</v>
      </c>
      <c r="B30" s="3" t="s">
        <v>297</v>
      </c>
    </row>
    <row r="31" spans="1:6" x14ac:dyDescent="0.35">
      <c r="A31" s="6"/>
      <c r="B31" s="3" t="s">
        <v>298</v>
      </c>
    </row>
    <row r="32" spans="1:6" x14ac:dyDescent="0.35">
      <c r="B32" s="209" t="s">
        <v>202</v>
      </c>
    </row>
    <row r="33" spans="2:2" x14ac:dyDescent="0.35">
      <c r="B33" s="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6"/>
  <sheetViews>
    <sheetView showGridLines="0" zoomScale="75" zoomScaleNormal="75" workbookViewId="0"/>
  </sheetViews>
  <sheetFormatPr defaultColWidth="8.7265625" defaultRowHeight="14.5" x14ac:dyDescent="0.35"/>
  <cols>
    <col min="1" max="1" width="25.453125" customWidth="1"/>
    <col min="2" max="2" width="14.26953125" customWidth="1"/>
    <col min="3" max="3" width="10.7265625" customWidth="1"/>
    <col min="4" max="4" width="14.26953125" customWidth="1"/>
    <col min="5" max="5" width="19.7265625" customWidth="1"/>
  </cols>
  <sheetData>
    <row r="1" spans="1:12" x14ac:dyDescent="0.35">
      <c r="A1" s="40" t="s">
        <v>299</v>
      </c>
    </row>
    <row r="2" spans="1:12" x14ac:dyDescent="0.35">
      <c r="A2" s="40" t="s">
        <v>300</v>
      </c>
    </row>
    <row r="4" spans="1:12" s="2" customFormat="1" ht="31.15" customHeight="1" x14ac:dyDescent="0.35">
      <c r="A4" s="73" t="s">
        <v>301</v>
      </c>
      <c r="B4" s="73" t="s">
        <v>302</v>
      </c>
      <c r="C4" s="73" t="s">
        <v>303</v>
      </c>
      <c r="D4" s="73" t="s">
        <v>304</v>
      </c>
      <c r="E4" s="72" t="s">
        <v>305</v>
      </c>
    </row>
    <row r="5" spans="1:12" x14ac:dyDescent="0.35">
      <c r="A5" s="56" t="s">
        <v>306</v>
      </c>
      <c r="B5" s="74">
        <f t="shared" ref="B5:B17" si="0">D5-C5</f>
        <v>64.220000000000013</v>
      </c>
      <c r="C5" s="74">
        <v>102.74</v>
      </c>
      <c r="D5" s="74">
        <v>166.96</v>
      </c>
      <c r="E5" s="243">
        <f t="shared" ref="E5:E17" si="1">C5/D5*100</f>
        <v>61.53569717297556</v>
      </c>
      <c r="F5" s="21"/>
      <c r="I5" s="48"/>
      <c r="J5" s="48"/>
      <c r="K5" s="48"/>
      <c r="L5" s="47"/>
    </row>
    <row r="6" spans="1:12" x14ac:dyDescent="0.35">
      <c r="A6" s="59" t="s">
        <v>307</v>
      </c>
      <c r="B6" s="244">
        <f t="shared" si="0"/>
        <v>62.160000000000011</v>
      </c>
      <c r="C6" s="244">
        <v>108.02</v>
      </c>
      <c r="D6" s="244">
        <v>170.18</v>
      </c>
      <c r="E6" s="412">
        <f t="shared" si="1"/>
        <v>63.473968738982244</v>
      </c>
      <c r="F6" s="21"/>
      <c r="I6" s="48"/>
      <c r="J6" s="48"/>
      <c r="K6" s="48"/>
      <c r="L6" s="47"/>
    </row>
    <row r="7" spans="1:12" x14ac:dyDescent="0.35">
      <c r="A7" s="56" t="s">
        <v>308</v>
      </c>
      <c r="B7" s="74">
        <f t="shared" si="0"/>
        <v>63.7</v>
      </c>
      <c r="C7" s="74">
        <v>107.11</v>
      </c>
      <c r="D7" s="74">
        <v>170.81</v>
      </c>
      <c r="E7" s="243">
        <f t="shared" si="1"/>
        <v>62.707101457760082</v>
      </c>
      <c r="F7" s="21"/>
      <c r="I7" s="48"/>
      <c r="J7" s="48"/>
      <c r="K7" s="48"/>
      <c r="L7" s="47"/>
    </row>
    <row r="8" spans="1:12" x14ac:dyDescent="0.35">
      <c r="A8" s="59" t="s">
        <v>309</v>
      </c>
      <c r="B8" s="59">
        <v>53.98</v>
      </c>
      <c r="C8" s="59">
        <v>103.38</v>
      </c>
      <c r="D8" s="59">
        <v>157.36000000000001</v>
      </c>
      <c r="E8" s="129">
        <v>65.7</v>
      </c>
      <c r="F8" s="21"/>
      <c r="I8" s="48"/>
      <c r="J8" s="48"/>
      <c r="K8" s="48"/>
      <c r="L8" s="47"/>
    </row>
    <row r="9" spans="1:12" ht="14.65" customHeight="1" x14ac:dyDescent="0.35">
      <c r="A9" s="56" t="s">
        <v>310</v>
      </c>
      <c r="B9" s="74">
        <f t="shared" si="0"/>
        <v>52.77000000000001</v>
      </c>
      <c r="C9" s="74">
        <v>65.209999999999994</v>
      </c>
      <c r="D9" s="74">
        <v>117.98</v>
      </c>
      <c r="E9" s="243">
        <f t="shared" si="1"/>
        <v>55.272080013561606</v>
      </c>
      <c r="F9" s="21"/>
      <c r="I9" s="48"/>
      <c r="J9" s="48"/>
      <c r="K9" s="48"/>
      <c r="L9" s="47"/>
    </row>
    <row r="10" spans="1:12" x14ac:dyDescent="0.35">
      <c r="A10" s="59" t="s">
        <v>311</v>
      </c>
      <c r="B10" s="244">
        <f t="shared" si="0"/>
        <v>61.86</v>
      </c>
      <c r="C10" s="244">
        <v>118.29</v>
      </c>
      <c r="D10" s="244">
        <v>180.15</v>
      </c>
      <c r="E10" s="412">
        <f t="shared" si="1"/>
        <v>65.661948376353038</v>
      </c>
      <c r="F10" s="21"/>
      <c r="I10" s="48"/>
      <c r="J10" s="48"/>
      <c r="K10" s="48"/>
      <c r="L10" s="47"/>
    </row>
    <row r="11" spans="1:12" x14ac:dyDescent="0.35">
      <c r="A11" s="56" t="s">
        <v>312</v>
      </c>
      <c r="B11" s="56">
        <v>45.68</v>
      </c>
      <c r="C11" s="56">
        <v>109.01</v>
      </c>
      <c r="D11" s="56">
        <v>154.69</v>
      </c>
      <c r="E11" s="127">
        <v>70.5</v>
      </c>
      <c r="F11" s="21"/>
      <c r="I11" s="48"/>
      <c r="J11" s="48"/>
      <c r="K11" s="48"/>
      <c r="L11" s="47"/>
    </row>
    <row r="12" spans="1:12" x14ac:dyDescent="0.35">
      <c r="A12" s="59" t="s">
        <v>313</v>
      </c>
      <c r="B12" s="244">
        <f t="shared" si="0"/>
        <v>58.84</v>
      </c>
      <c r="C12" s="244">
        <v>101.78</v>
      </c>
      <c r="D12" s="244">
        <v>160.62</v>
      </c>
      <c r="E12" s="412">
        <f t="shared" si="1"/>
        <v>63.366953056904492</v>
      </c>
      <c r="F12" s="21"/>
      <c r="I12" s="48"/>
      <c r="J12" s="48"/>
      <c r="K12" s="48"/>
      <c r="L12" s="47"/>
    </row>
    <row r="13" spans="1:12" x14ac:dyDescent="0.35">
      <c r="A13" s="56" t="s">
        <v>107</v>
      </c>
      <c r="B13" s="74">
        <f t="shared" si="0"/>
        <v>61.540000000000006</v>
      </c>
      <c r="C13" s="74">
        <v>83.42</v>
      </c>
      <c r="D13" s="74">
        <v>144.96</v>
      </c>
      <c r="E13" s="243">
        <f t="shared" si="1"/>
        <v>57.546909492273727</v>
      </c>
      <c r="F13" s="21"/>
      <c r="I13" s="48"/>
      <c r="J13" s="48"/>
      <c r="K13" s="48"/>
      <c r="L13" s="47"/>
    </row>
    <row r="14" spans="1:12" x14ac:dyDescent="0.35">
      <c r="A14" s="59" t="s">
        <v>314</v>
      </c>
      <c r="B14" s="244">
        <f t="shared" si="0"/>
        <v>59.360000000000014</v>
      </c>
      <c r="C14" s="244">
        <v>92</v>
      </c>
      <c r="D14" s="244">
        <v>151.36000000000001</v>
      </c>
      <c r="E14" s="412">
        <f t="shared" si="1"/>
        <v>60.782241014799155</v>
      </c>
      <c r="F14" s="21"/>
      <c r="I14" s="48"/>
      <c r="J14" s="48"/>
      <c r="K14" s="48"/>
      <c r="L14" s="47"/>
    </row>
    <row r="15" spans="1:12" x14ac:dyDescent="0.35">
      <c r="A15" s="56" t="s">
        <v>315</v>
      </c>
      <c r="B15" s="56">
        <v>59.82</v>
      </c>
      <c r="C15" s="56">
        <v>101.47</v>
      </c>
      <c r="D15" s="56">
        <v>161.29</v>
      </c>
      <c r="E15" s="127">
        <v>62.9</v>
      </c>
      <c r="F15" s="21"/>
      <c r="I15" s="48"/>
      <c r="J15" s="48"/>
      <c r="K15" s="48"/>
      <c r="L15" s="47"/>
    </row>
    <row r="16" spans="1:12" x14ac:dyDescent="0.35">
      <c r="A16" s="59" t="s">
        <v>316</v>
      </c>
      <c r="B16" s="244">
        <f t="shared" si="0"/>
        <v>87.160000000000011</v>
      </c>
      <c r="C16" s="244">
        <v>98.64</v>
      </c>
      <c r="D16" s="245">
        <v>185.8</v>
      </c>
      <c r="E16" s="412">
        <f t="shared" si="1"/>
        <v>53.089343379978473</v>
      </c>
      <c r="F16" s="21"/>
      <c r="I16" s="48"/>
      <c r="J16" s="48"/>
      <c r="K16" s="48"/>
      <c r="L16" s="47"/>
    </row>
    <row r="17" spans="1:12" x14ac:dyDescent="0.35">
      <c r="A17" s="67" t="s">
        <v>317</v>
      </c>
      <c r="B17" s="75">
        <f t="shared" si="0"/>
        <v>65.439999999999984</v>
      </c>
      <c r="C17" s="75">
        <v>106.79</v>
      </c>
      <c r="D17" s="75">
        <v>172.23</v>
      </c>
      <c r="E17" s="243">
        <f t="shared" si="1"/>
        <v>62.004296580154453</v>
      </c>
      <c r="F17" s="21"/>
      <c r="I17" s="48"/>
      <c r="J17" s="48"/>
      <c r="K17" s="48"/>
      <c r="L17" s="47"/>
    </row>
    <row r="19" spans="1:12" x14ac:dyDescent="0.35">
      <c r="A19" s="6" t="s">
        <v>318</v>
      </c>
      <c r="B19" s="3" t="s">
        <v>319</v>
      </c>
    </row>
    <row r="20" spans="1:12" x14ac:dyDescent="0.35">
      <c r="A20" s="6"/>
      <c r="B20" s="3" t="s">
        <v>320</v>
      </c>
    </row>
    <row r="21" spans="1:12" x14ac:dyDescent="0.35">
      <c r="A21" s="6" t="s">
        <v>194</v>
      </c>
      <c r="B21" s="3" t="s">
        <v>232</v>
      </c>
    </row>
    <row r="22" spans="1:12" x14ac:dyDescent="0.35">
      <c r="A22" s="6" t="s">
        <v>196</v>
      </c>
      <c r="B22" s="9" t="s">
        <v>321</v>
      </c>
    </row>
    <row r="23" spans="1:12" x14ac:dyDescent="0.35">
      <c r="A23" s="6"/>
      <c r="B23" s="9" t="s">
        <v>322</v>
      </c>
    </row>
    <row r="24" spans="1:12" x14ac:dyDescent="0.35">
      <c r="B24" s="9" t="s">
        <v>323</v>
      </c>
    </row>
    <row r="25" spans="1:12" x14ac:dyDescent="0.35">
      <c r="B25" t="s">
        <v>324</v>
      </c>
    </row>
    <row r="26" spans="1:12" x14ac:dyDescent="0.35">
      <c r="B26" s="15"/>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R39"/>
  <sheetViews>
    <sheetView showGridLines="0" zoomScale="75" zoomScaleNormal="75" zoomScaleSheetLayoutView="98" workbookViewId="0"/>
  </sheetViews>
  <sheetFormatPr defaultColWidth="9.26953125" defaultRowHeight="14.65" customHeight="1" x14ac:dyDescent="0.35"/>
  <cols>
    <col min="1" max="1" width="23.26953125" customWidth="1"/>
    <col min="2" max="2" width="30.26953125" customWidth="1"/>
    <col min="3" max="3" width="9" customWidth="1"/>
    <col min="4" max="4" width="11.54296875" customWidth="1"/>
    <col min="5" max="5" width="12.81640625" customWidth="1"/>
    <col min="6" max="6" width="12.453125" customWidth="1"/>
    <col min="7" max="7" width="8.453125" customWidth="1"/>
    <col min="8" max="8" width="11.7265625" customWidth="1"/>
    <col min="9" max="9" width="12" customWidth="1"/>
    <col min="10" max="10" width="11.7265625" customWidth="1"/>
    <col min="11" max="11" width="10.54296875" customWidth="1"/>
    <col min="12" max="12" width="11.7265625" customWidth="1"/>
    <col min="13" max="13" width="12.1796875" customWidth="1"/>
    <col min="14" max="14" width="12.453125" customWidth="1"/>
    <col min="16" max="16" width="14.26953125" customWidth="1"/>
    <col min="17" max="17" width="13.7265625" customWidth="1"/>
    <col min="18" max="18" width="12.1796875" customWidth="1"/>
  </cols>
  <sheetData>
    <row r="1" spans="1:18" s="4" customFormat="1" ht="14.65" customHeight="1" x14ac:dyDescent="0.35">
      <c r="A1" s="39" t="s">
        <v>325</v>
      </c>
      <c r="B1" s="5"/>
      <c r="C1" s="5"/>
      <c r="D1" s="5"/>
      <c r="E1" s="5"/>
      <c r="F1" s="5"/>
      <c r="G1" s="10"/>
      <c r="H1" s="5"/>
      <c r="I1" s="5"/>
      <c r="J1" s="5"/>
      <c r="K1" s="5"/>
      <c r="L1" s="5"/>
      <c r="M1" s="5"/>
    </row>
    <row r="2" spans="1:18" s="5" customFormat="1" ht="14.65" customHeight="1" x14ac:dyDescent="0.35">
      <c r="A2" s="39" t="s">
        <v>326</v>
      </c>
    </row>
    <row r="3" spans="1:18" s="5" customFormat="1" ht="14.65" customHeight="1" thickBot="1" x14ac:dyDescent="0.4"/>
    <row r="4" spans="1:18" ht="56.65" customHeight="1" x14ac:dyDescent="0.35">
      <c r="A4" s="174" t="s">
        <v>206</v>
      </c>
      <c r="B4" s="223" t="s">
        <v>207</v>
      </c>
      <c r="C4" s="147" t="s">
        <v>327</v>
      </c>
      <c r="D4" s="148" t="s">
        <v>328</v>
      </c>
      <c r="E4" s="148" t="s">
        <v>329</v>
      </c>
      <c r="F4" s="149" t="s">
        <v>330</v>
      </c>
      <c r="G4" s="147" t="s">
        <v>331</v>
      </c>
      <c r="H4" s="148" t="s">
        <v>332</v>
      </c>
      <c r="I4" s="148" t="s">
        <v>333</v>
      </c>
      <c r="J4" s="149" t="s">
        <v>334</v>
      </c>
      <c r="K4" s="147" t="s">
        <v>335</v>
      </c>
      <c r="L4" s="148" t="s">
        <v>336</v>
      </c>
      <c r="M4" s="148" t="s">
        <v>337</v>
      </c>
      <c r="N4" s="149" t="s">
        <v>338</v>
      </c>
      <c r="O4" s="147" t="s">
        <v>339</v>
      </c>
      <c r="P4" s="148" t="s">
        <v>340</v>
      </c>
      <c r="Q4" s="148" t="s">
        <v>341</v>
      </c>
      <c r="R4" s="149" t="s">
        <v>342</v>
      </c>
    </row>
    <row r="5" spans="1:18" ht="14.65" customHeight="1" x14ac:dyDescent="0.35">
      <c r="A5" s="224" t="s">
        <v>107</v>
      </c>
      <c r="B5" s="225" t="s">
        <v>107</v>
      </c>
      <c r="C5" s="150">
        <v>2.2813350747257601</v>
      </c>
      <c r="D5" s="71">
        <v>1.91959955265174</v>
      </c>
      <c r="E5" s="71">
        <v>2.6430705967997801</v>
      </c>
      <c r="F5" s="151" t="s">
        <v>9</v>
      </c>
      <c r="G5" s="150">
        <v>2.3029919312360962</v>
      </c>
      <c r="H5" s="71">
        <v>1.9628728784042218</v>
      </c>
      <c r="I5" s="71">
        <v>2.6431109840679707</v>
      </c>
      <c r="J5" s="151" t="s">
        <v>9</v>
      </c>
      <c r="K5" s="162">
        <v>9.5016394730219567</v>
      </c>
      <c r="L5" s="71">
        <v>8.763687612225965</v>
      </c>
      <c r="M5" s="71">
        <v>10.239591333817948</v>
      </c>
      <c r="N5" s="151" t="s">
        <v>9</v>
      </c>
      <c r="O5" s="162">
        <v>6.363370056114122</v>
      </c>
      <c r="P5" s="71">
        <v>5.6454363641275638</v>
      </c>
      <c r="Q5" s="71">
        <v>7.0813037481006802</v>
      </c>
      <c r="R5" s="151" t="s">
        <v>9</v>
      </c>
    </row>
    <row r="6" spans="1:18" ht="14.65" customHeight="1" x14ac:dyDescent="0.35">
      <c r="A6" s="226" t="s">
        <v>219</v>
      </c>
      <c r="B6" s="227" t="s">
        <v>220</v>
      </c>
      <c r="C6" s="152">
        <v>1.9916765012224447</v>
      </c>
      <c r="D6" s="78">
        <v>1.5102295533595873</v>
      </c>
      <c r="E6" s="78">
        <v>2.473123449085302</v>
      </c>
      <c r="F6" s="153" t="s">
        <v>108</v>
      </c>
      <c r="G6" s="152">
        <v>2.0913794986390641</v>
      </c>
      <c r="H6" s="78">
        <v>1.6529630703761222</v>
      </c>
      <c r="I6" s="78">
        <v>2.5297959269020063</v>
      </c>
      <c r="J6" s="153" t="s">
        <v>108</v>
      </c>
      <c r="K6" s="163">
        <v>9.1084337952916616</v>
      </c>
      <c r="L6" s="78">
        <v>8.036557294361323</v>
      </c>
      <c r="M6" s="78">
        <v>10.180310296221998</v>
      </c>
      <c r="N6" s="153" t="s">
        <v>108</v>
      </c>
      <c r="O6" s="163">
        <v>7.9367207891953147</v>
      </c>
      <c r="P6" s="78">
        <v>6.780743096936356</v>
      </c>
      <c r="Q6" s="78">
        <v>9.0926984814542724</v>
      </c>
      <c r="R6" s="153" t="s">
        <v>108</v>
      </c>
    </row>
    <row r="7" spans="1:18" ht="14.65" customHeight="1" x14ac:dyDescent="0.35">
      <c r="A7" s="224" t="s">
        <v>219</v>
      </c>
      <c r="B7" s="225" t="s">
        <v>221</v>
      </c>
      <c r="C7" s="150">
        <v>2.5417074768163079</v>
      </c>
      <c r="D7" s="71">
        <v>1.9987868700218119</v>
      </c>
      <c r="E7" s="71">
        <v>3.084628083610804</v>
      </c>
      <c r="F7" s="151" t="s">
        <v>110</v>
      </c>
      <c r="G7" s="150">
        <v>2.5014338800165641</v>
      </c>
      <c r="H7" s="71">
        <v>2.0150813905305807</v>
      </c>
      <c r="I7" s="71">
        <v>2.9877863695025479</v>
      </c>
      <c r="J7" s="151" t="s">
        <v>110</v>
      </c>
      <c r="K7" s="162">
        <v>9.8418654670014512</v>
      </c>
      <c r="L7" s="71">
        <v>8.843989059102876</v>
      </c>
      <c r="M7" s="71">
        <v>10.839741874900026</v>
      </c>
      <c r="N7" s="151" t="s">
        <v>110</v>
      </c>
      <c r="O7" s="162">
        <v>4.8129989683619172</v>
      </c>
      <c r="P7" s="71">
        <v>3.9456849546470698</v>
      </c>
      <c r="Q7" s="71">
        <v>5.6803129820767646</v>
      </c>
      <c r="R7" s="151" t="s">
        <v>125</v>
      </c>
    </row>
    <row r="8" spans="1:18" ht="14.65" customHeight="1" x14ac:dyDescent="0.35">
      <c r="A8" s="226" t="s">
        <v>269</v>
      </c>
      <c r="B8" s="227" t="s">
        <v>270</v>
      </c>
      <c r="C8" s="152">
        <v>2.8071999052926748</v>
      </c>
      <c r="D8" s="78">
        <v>2.0283800828412115</v>
      </c>
      <c r="E8" s="78">
        <v>3.5860197277441386</v>
      </c>
      <c r="F8" s="153" t="s">
        <v>125</v>
      </c>
      <c r="G8" s="152" t="s">
        <v>343</v>
      </c>
      <c r="H8" s="78">
        <v>2.5346493205081706</v>
      </c>
      <c r="I8" s="78">
        <v>4.6653027631151707</v>
      </c>
      <c r="J8" s="153" t="s">
        <v>125</v>
      </c>
      <c r="K8" s="163">
        <v>11.752213726354412</v>
      </c>
      <c r="L8" s="78">
        <v>9.6403593603810922</v>
      </c>
      <c r="M8" s="78">
        <v>13.864068092327731</v>
      </c>
      <c r="N8" s="153" t="s">
        <v>125</v>
      </c>
      <c r="O8" s="163">
        <v>8.7393212977148824</v>
      </c>
      <c r="P8" s="78">
        <v>6.275747224548085</v>
      </c>
      <c r="Q8" s="78">
        <v>11.202895370881681</v>
      </c>
      <c r="R8" s="153" t="s">
        <v>125</v>
      </c>
    </row>
    <row r="9" spans="1:18" ht="14.65" customHeight="1" x14ac:dyDescent="0.35">
      <c r="A9" s="224" t="s">
        <v>269</v>
      </c>
      <c r="B9" s="225" t="s">
        <v>271</v>
      </c>
      <c r="C9" s="150" t="s">
        <v>165</v>
      </c>
      <c r="D9" s="71">
        <v>2.1901593445977259</v>
      </c>
      <c r="E9" s="71">
        <v>4.4818807422384834</v>
      </c>
      <c r="F9" s="151" t="s">
        <v>125</v>
      </c>
      <c r="G9" s="150" t="s">
        <v>344</v>
      </c>
      <c r="H9" s="71">
        <v>2.1321304403657666</v>
      </c>
      <c r="I9" s="71">
        <v>3.9711945115773957</v>
      </c>
      <c r="J9" s="151" t="s">
        <v>125</v>
      </c>
      <c r="K9" s="162">
        <v>10.26680619111794</v>
      </c>
      <c r="L9" s="71">
        <v>8.6623503495189471</v>
      </c>
      <c r="M9" s="71">
        <v>11.871262032716935</v>
      </c>
      <c r="N9" s="151" t="s">
        <v>125</v>
      </c>
      <c r="O9" s="162">
        <v>6.5096654848449553</v>
      </c>
      <c r="P9" s="71">
        <v>5.0261210288888556</v>
      </c>
      <c r="Q9" s="71">
        <v>7.9932099408010551</v>
      </c>
      <c r="R9" s="151" t="s">
        <v>125</v>
      </c>
    </row>
    <row r="10" spans="1:18" ht="14.65" customHeight="1" x14ac:dyDescent="0.35">
      <c r="A10" s="226" t="s">
        <v>269</v>
      </c>
      <c r="B10" s="227" t="s">
        <v>272</v>
      </c>
      <c r="C10" s="152" t="s">
        <v>190</v>
      </c>
      <c r="D10" s="78">
        <v>1.2654735996148796</v>
      </c>
      <c r="E10" s="78">
        <v>2.736280041105184</v>
      </c>
      <c r="F10" s="153" t="s">
        <v>110</v>
      </c>
      <c r="G10" s="152" t="s">
        <v>345</v>
      </c>
      <c r="H10" s="78">
        <v>1.778285939298049</v>
      </c>
      <c r="I10" s="78">
        <v>3.4007216767664996</v>
      </c>
      <c r="J10" s="153" t="s">
        <v>125</v>
      </c>
      <c r="K10" s="163">
        <v>11.378717456225278</v>
      </c>
      <c r="L10" s="78">
        <v>9.5711753151728107</v>
      </c>
      <c r="M10" s="78">
        <v>13.186259597277743</v>
      </c>
      <c r="N10" s="153" t="s">
        <v>125</v>
      </c>
      <c r="O10" s="163">
        <v>7.983333816556752</v>
      </c>
      <c r="P10" s="78">
        <v>6.1048554937831012</v>
      </c>
      <c r="Q10" s="78">
        <v>9.8618121393304037</v>
      </c>
      <c r="R10" s="153" t="s">
        <v>125</v>
      </c>
    </row>
    <row r="11" spans="1:18" ht="14.65" customHeight="1" x14ac:dyDescent="0.35">
      <c r="A11" s="224" t="s">
        <v>269</v>
      </c>
      <c r="B11" s="225" t="s">
        <v>273</v>
      </c>
      <c r="C11" s="150" t="s">
        <v>190</v>
      </c>
      <c r="D11" s="71">
        <v>1.239894405256865</v>
      </c>
      <c r="E11" s="71">
        <v>2.7341560643962222</v>
      </c>
      <c r="F11" s="151" t="s">
        <v>110</v>
      </c>
      <c r="G11" s="150" t="s">
        <v>346</v>
      </c>
      <c r="H11" s="71">
        <v>1.0104311126023293</v>
      </c>
      <c r="I11" s="71">
        <v>2.370038043915526</v>
      </c>
      <c r="J11" s="151" t="s">
        <v>110</v>
      </c>
      <c r="K11" s="162">
        <v>7.9809499512479674</v>
      </c>
      <c r="L11" s="71">
        <v>6.6175152211350925</v>
      </c>
      <c r="M11" s="71">
        <v>9.3443846813608431</v>
      </c>
      <c r="N11" s="151" t="s">
        <v>110</v>
      </c>
      <c r="O11" s="162">
        <v>5.0805967512462846</v>
      </c>
      <c r="P11" s="71">
        <v>3.8418781026435393</v>
      </c>
      <c r="Q11" s="71">
        <v>6.3193153998490308</v>
      </c>
      <c r="R11" s="151" t="s">
        <v>110</v>
      </c>
    </row>
    <row r="12" spans="1:18" ht="14.65" customHeight="1" x14ac:dyDescent="0.35">
      <c r="A12" s="228" t="s">
        <v>269</v>
      </c>
      <c r="B12" s="229" t="s">
        <v>274</v>
      </c>
      <c r="C12" s="161" t="s">
        <v>347</v>
      </c>
      <c r="D12" s="79">
        <v>0.85349811871787751</v>
      </c>
      <c r="E12" s="79">
        <v>2.437296370290174</v>
      </c>
      <c r="F12" s="154" t="s">
        <v>108</v>
      </c>
      <c r="G12" s="161" t="s">
        <v>348</v>
      </c>
      <c r="H12" s="79">
        <v>0.7147309403695391</v>
      </c>
      <c r="I12" s="79">
        <v>1.7246377301086542</v>
      </c>
      <c r="J12" s="154" t="s">
        <v>108</v>
      </c>
      <c r="K12" s="164">
        <v>6.810665527992116</v>
      </c>
      <c r="L12" s="79">
        <v>5.4850415271454649</v>
      </c>
      <c r="M12" s="79">
        <v>8.1362895288387662</v>
      </c>
      <c r="N12" s="154" t="s">
        <v>108</v>
      </c>
      <c r="O12" s="164">
        <v>4.5946738532762073</v>
      </c>
      <c r="P12" s="79">
        <v>3.447341558508636</v>
      </c>
      <c r="Q12" s="79">
        <v>5.7420061480437781</v>
      </c>
      <c r="R12" s="154" t="s">
        <v>108</v>
      </c>
    </row>
    <row r="13" spans="1:18" ht="14.65" customHeight="1" x14ac:dyDescent="0.35">
      <c r="A13" s="230" t="s">
        <v>275</v>
      </c>
      <c r="B13" s="231" t="s">
        <v>276</v>
      </c>
      <c r="C13" s="155">
        <v>2.1680693103632351</v>
      </c>
      <c r="D13" s="131">
        <v>1.7831481357404719</v>
      </c>
      <c r="E13" s="131">
        <v>2.5529904849859979</v>
      </c>
      <c r="F13" s="156" t="s">
        <v>108</v>
      </c>
      <c r="G13" s="155">
        <v>2.1796160808278202</v>
      </c>
      <c r="H13" s="131">
        <v>1.8237271130388084</v>
      </c>
      <c r="I13" s="131">
        <v>2.535505048616832</v>
      </c>
      <c r="J13" s="156" t="s">
        <v>108</v>
      </c>
      <c r="K13" s="155">
        <v>8.2786274951916603</v>
      </c>
      <c r="L13" s="131">
        <v>7.4639406796375889</v>
      </c>
      <c r="M13" s="131">
        <v>9.0933143107457308</v>
      </c>
      <c r="N13" s="156" t="s">
        <v>108</v>
      </c>
      <c r="O13" s="155">
        <v>5.7923748366626295</v>
      </c>
      <c r="P13" s="131">
        <v>5.0299327613776121</v>
      </c>
      <c r="Q13" s="131">
        <v>6.554816911947646</v>
      </c>
      <c r="R13" s="156" t="s">
        <v>108</v>
      </c>
    </row>
    <row r="14" spans="1:18" ht="14.65" customHeight="1" x14ac:dyDescent="0.35">
      <c r="A14" s="232" t="s">
        <v>275</v>
      </c>
      <c r="B14" s="229" t="s">
        <v>277</v>
      </c>
      <c r="C14" s="157" t="s">
        <v>131</v>
      </c>
      <c r="D14" s="128" t="s">
        <v>131</v>
      </c>
      <c r="E14" s="128" t="s">
        <v>131</v>
      </c>
      <c r="F14" s="154"/>
      <c r="G14" s="157" t="s">
        <v>131</v>
      </c>
      <c r="H14" s="128" t="s">
        <v>131</v>
      </c>
      <c r="I14" s="128" t="s">
        <v>131</v>
      </c>
      <c r="J14" s="154"/>
      <c r="K14" s="157">
        <v>8.0247578798627401</v>
      </c>
      <c r="L14" s="128">
        <v>5.7730789002947942</v>
      </c>
      <c r="M14" s="128">
        <v>10.276436859430687</v>
      </c>
      <c r="N14" s="154" t="s">
        <v>110</v>
      </c>
      <c r="O14" s="157" t="s">
        <v>177</v>
      </c>
      <c r="P14" s="128">
        <v>4.0059096679331869</v>
      </c>
      <c r="Q14" s="128">
        <v>10.666752888486604</v>
      </c>
      <c r="R14" s="154" t="s">
        <v>110</v>
      </c>
    </row>
    <row r="15" spans="1:18" ht="14.65" customHeight="1" x14ac:dyDescent="0.35">
      <c r="A15" s="230" t="s">
        <v>275</v>
      </c>
      <c r="B15" s="231" t="s">
        <v>278</v>
      </c>
      <c r="C15" s="155">
        <v>2.8889759045227321</v>
      </c>
      <c r="D15" s="131">
        <v>1.3778790385019088</v>
      </c>
      <c r="E15" s="131">
        <v>4.4000727705435558</v>
      </c>
      <c r="F15" s="156" t="s">
        <v>110</v>
      </c>
      <c r="G15" s="155" t="s">
        <v>346</v>
      </c>
      <c r="H15" s="131">
        <v>0.61030858551136824</v>
      </c>
      <c r="I15" s="131">
        <v>2.7787353633976357</v>
      </c>
      <c r="J15" s="156" t="s">
        <v>110</v>
      </c>
      <c r="K15" s="155" t="s">
        <v>349</v>
      </c>
      <c r="L15" s="131">
        <v>5.9437750513387231</v>
      </c>
      <c r="M15" s="131">
        <v>11.543276963143869</v>
      </c>
      <c r="N15" s="156" t="s">
        <v>110</v>
      </c>
      <c r="O15" s="155" t="s">
        <v>350</v>
      </c>
      <c r="P15" s="131">
        <v>0.89520825538311022</v>
      </c>
      <c r="Q15" s="131">
        <v>4.6201686665158403</v>
      </c>
      <c r="R15" s="156" t="s">
        <v>125</v>
      </c>
    </row>
    <row r="16" spans="1:18" ht="14.65" customHeight="1" x14ac:dyDescent="0.35">
      <c r="A16" s="232" t="s">
        <v>275</v>
      </c>
      <c r="B16" s="229" t="s">
        <v>279</v>
      </c>
      <c r="C16" s="157" t="s">
        <v>131</v>
      </c>
      <c r="D16" s="128" t="s">
        <v>131</v>
      </c>
      <c r="E16" s="128" t="s">
        <v>131</v>
      </c>
      <c r="F16" s="154"/>
      <c r="G16" s="157" t="s">
        <v>344</v>
      </c>
      <c r="H16" s="128">
        <v>1.3491569660059866</v>
      </c>
      <c r="I16" s="128">
        <v>4.922177667740284</v>
      </c>
      <c r="J16" s="154" t="s">
        <v>110</v>
      </c>
      <c r="K16" s="157">
        <v>21.238464809193854</v>
      </c>
      <c r="L16" s="128">
        <v>15.923733267611997</v>
      </c>
      <c r="M16" s="128">
        <v>26.55319635077571</v>
      </c>
      <c r="N16" s="154" t="s">
        <v>125</v>
      </c>
      <c r="O16" s="157" t="s">
        <v>169</v>
      </c>
      <c r="P16" s="128">
        <v>6.4351856562878567</v>
      </c>
      <c r="Q16" s="128">
        <v>15.483345313574961</v>
      </c>
      <c r="R16" s="154" t="s">
        <v>125</v>
      </c>
    </row>
    <row r="17" spans="1:18" ht="14.65" customHeight="1" x14ac:dyDescent="0.35">
      <c r="A17" s="230" t="s">
        <v>275</v>
      </c>
      <c r="B17" s="231" t="s">
        <v>280</v>
      </c>
      <c r="C17" s="155" t="s">
        <v>131</v>
      </c>
      <c r="D17" s="131" t="s">
        <v>131</v>
      </c>
      <c r="E17" s="131" t="s">
        <v>131</v>
      </c>
      <c r="F17" s="156"/>
      <c r="G17" s="155" t="s">
        <v>131</v>
      </c>
      <c r="H17" s="131" t="s">
        <v>131</v>
      </c>
      <c r="I17" s="131" t="s">
        <v>131</v>
      </c>
      <c r="J17" s="156"/>
      <c r="K17" s="155" t="s">
        <v>351</v>
      </c>
      <c r="L17" s="131">
        <v>8.2806354282434924</v>
      </c>
      <c r="M17" s="131">
        <v>19.397487011187359</v>
      </c>
      <c r="N17" s="156" t="s">
        <v>110</v>
      </c>
      <c r="O17" s="155" t="s">
        <v>352</v>
      </c>
      <c r="P17" s="131">
        <v>7.3967675726159099</v>
      </c>
      <c r="Q17" s="131">
        <v>22.114407667462803</v>
      </c>
      <c r="R17" s="156" t="s">
        <v>125</v>
      </c>
    </row>
    <row r="18" spans="1:18" ht="14.65" customHeight="1" x14ac:dyDescent="0.35">
      <c r="A18" s="232" t="s">
        <v>275</v>
      </c>
      <c r="B18" s="229" t="s">
        <v>282</v>
      </c>
      <c r="C18" s="157" t="s">
        <v>131</v>
      </c>
      <c r="D18" s="128" t="s">
        <v>131</v>
      </c>
      <c r="E18" s="128" t="s">
        <v>131</v>
      </c>
      <c r="F18" s="154"/>
      <c r="G18" s="157" t="s">
        <v>131</v>
      </c>
      <c r="H18" s="128" t="s">
        <v>131</v>
      </c>
      <c r="I18" s="128" t="s">
        <v>131</v>
      </c>
      <c r="J18" s="154"/>
      <c r="K18" s="157" t="s">
        <v>353</v>
      </c>
      <c r="L18" s="128">
        <v>6.944987126661009</v>
      </c>
      <c r="M18" s="128">
        <v>19.499685924809405</v>
      </c>
      <c r="N18" s="154" t="s">
        <v>110</v>
      </c>
      <c r="O18" s="157" t="s">
        <v>354</v>
      </c>
      <c r="P18" s="128">
        <v>3.0065757566993132</v>
      </c>
      <c r="Q18" s="128">
        <v>11.803932802739377</v>
      </c>
      <c r="R18" s="154" t="s">
        <v>110</v>
      </c>
    </row>
    <row r="19" spans="1:18" ht="14.65" customHeight="1" x14ac:dyDescent="0.35">
      <c r="A19" s="230" t="s">
        <v>275</v>
      </c>
      <c r="B19" s="231" t="s">
        <v>284</v>
      </c>
      <c r="C19" s="155" t="s">
        <v>131</v>
      </c>
      <c r="D19" s="131" t="s">
        <v>131</v>
      </c>
      <c r="E19" s="131" t="s">
        <v>131</v>
      </c>
      <c r="F19" s="156"/>
      <c r="G19" s="155" t="s">
        <v>131</v>
      </c>
      <c r="H19" s="131" t="s">
        <v>131</v>
      </c>
      <c r="I19" s="131" t="s">
        <v>131</v>
      </c>
      <c r="J19" s="156"/>
      <c r="K19" s="155" t="s">
        <v>131</v>
      </c>
      <c r="L19" s="131" t="s">
        <v>131</v>
      </c>
      <c r="M19" s="131" t="s">
        <v>131</v>
      </c>
      <c r="N19" s="156"/>
      <c r="O19" s="155" t="s">
        <v>131</v>
      </c>
      <c r="P19" s="131" t="s">
        <v>131</v>
      </c>
      <c r="Q19" s="131" t="s">
        <v>131</v>
      </c>
      <c r="R19" s="156"/>
    </row>
    <row r="20" spans="1:18" ht="14.65" customHeight="1" x14ac:dyDescent="0.35">
      <c r="A20" s="232" t="s">
        <v>275</v>
      </c>
      <c r="B20" s="229" t="s">
        <v>285</v>
      </c>
      <c r="C20" s="157" t="s">
        <v>131</v>
      </c>
      <c r="D20" s="128" t="s">
        <v>131</v>
      </c>
      <c r="E20" s="128" t="s">
        <v>131</v>
      </c>
      <c r="F20" s="154"/>
      <c r="G20" s="157" t="s">
        <v>131</v>
      </c>
      <c r="H20" s="128" t="s">
        <v>131</v>
      </c>
      <c r="I20" s="128" t="s">
        <v>131</v>
      </c>
      <c r="J20" s="154"/>
      <c r="K20" s="157" t="s">
        <v>131</v>
      </c>
      <c r="L20" s="128" t="s">
        <v>131</v>
      </c>
      <c r="M20" s="128" t="s">
        <v>131</v>
      </c>
      <c r="N20" s="154"/>
      <c r="O20" s="157" t="s">
        <v>131</v>
      </c>
      <c r="P20" s="128" t="s">
        <v>131</v>
      </c>
      <c r="Q20" s="128" t="s">
        <v>131</v>
      </c>
      <c r="R20" s="154"/>
    </row>
    <row r="21" spans="1:18" ht="14.65" customHeight="1" x14ac:dyDescent="0.35">
      <c r="A21" s="230" t="s">
        <v>275</v>
      </c>
      <c r="B21" s="231" t="s">
        <v>287</v>
      </c>
      <c r="C21" s="155" t="s">
        <v>131</v>
      </c>
      <c r="D21" s="131" t="s">
        <v>131</v>
      </c>
      <c r="E21" s="131" t="s">
        <v>131</v>
      </c>
      <c r="F21" s="156"/>
      <c r="G21" s="155" t="s">
        <v>131</v>
      </c>
      <c r="H21" s="131" t="s">
        <v>131</v>
      </c>
      <c r="I21" s="131" t="s">
        <v>131</v>
      </c>
      <c r="J21" s="156"/>
      <c r="K21" s="155" t="s">
        <v>355</v>
      </c>
      <c r="L21" s="131">
        <v>8.3100471620588419</v>
      </c>
      <c r="M21" s="131">
        <v>22.269940275925205</v>
      </c>
      <c r="N21" s="156" t="s">
        <v>110</v>
      </c>
      <c r="O21" s="155" t="s">
        <v>130</v>
      </c>
      <c r="P21" s="131">
        <v>3.4509881573778309</v>
      </c>
      <c r="Q21" s="131">
        <v>13.255032371440867</v>
      </c>
      <c r="R21" s="156" t="s">
        <v>110</v>
      </c>
    </row>
    <row r="22" spans="1:18" ht="14.65" customHeight="1" x14ac:dyDescent="0.35">
      <c r="A22" s="232" t="s">
        <v>289</v>
      </c>
      <c r="B22" s="138" t="s">
        <v>290</v>
      </c>
      <c r="C22" s="157" t="s">
        <v>356</v>
      </c>
      <c r="D22" s="128">
        <v>0.96782016619598488</v>
      </c>
      <c r="E22" s="128">
        <v>4.4151123762639815</v>
      </c>
      <c r="F22" s="154" t="s">
        <v>110</v>
      </c>
      <c r="G22" s="157" t="s">
        <v>131</v>
      </c>
      <c r="H22" s="128" t="s">
        <v>131</v>
      </c>
      <c r="I22" s="128" t="s">
        <v>131</v>
      </c>
      <c r="J22" s="154"/>
      <c r="K22" s="157" t="s">
        <v>357</v>
      </c>
      <c r="L22" s="128">
        <v>5.6625349348908545</v>
      </c>
      <c r="M22" s="128">
        <v>12.912076463523665</v>
      </c>
      <c r="N22" s="154" t="s">
        <v>110</v>
      </c>
      <c r="O22" s="157" t="s">
        <v>358</v>
      </c>
      <c r="P22" s="128">
        <v>3.2611313646187954</v>
      </c>
      <c r="Q22" s="128">
        <v>14.607641146963335</v>
      </c>
      <c r="R22" s="154" t="s">
        <v>110</v>
      </c>
    </row>
    <row r="23" spans="1:18" ht="14.65" customHeight="1" x14ac:dyDescent="0.35">
      <c r="A23" s="230" t="s">
        <v>289</v>
      </c>
      <c r="B23" s="134" t="s">
        <v>291</v>
      </c>
      <c r="C23" s="155" t="s">
        <v>359</v>
      </c>
      <c r="D23" s="131">
        <v>1.2157405056989952</v>
      </c>
      <c r="E23" s="131">
        <v>3.2736869600123746</v>
      </c>
      <c r="F23" s="156" t="s">
        <v>110</v>
      </c>
      <c r="G23" s="155" t="s">
        <v>359</v>
      </c>
      <c r="H23" s="131">
        <v>1.2484046738425945</v>
      </c>
      <c r="I23" s="131">
        <v>3.1280358979429574</v>
      </c>
      <c r="J23" s="156" t="s">
        <v>110</v>
      </c>
      <c r="K23" s="155">
        <v>9.225942959713846</v>
      </c>
      <c r="L23" s="131">
        <v>7.370746733362445</v>
      </c>
      <c r="M23" s="131">
        <v>11.081139186065249</v>
      </c>
      <c r="N23" s="156" t="s">
        <v>110</v>
      </c>
      <c r="O23" s="155" t="s">
        <v>360</v>
      </c>
      <c r="P23" s="131">
        <v>5.017519824726083</v>
      </c>
      <c r="Q23" s="131">
        <v>9.2963716058466961</v>
      </c>
      <c r="R23" s="156" t="s">
        <v>110</v>
      </c>
    </row>
    <row r="24" spans="1:18" ht="14.65" customHeight="1" x14ac:dyDescent="0.35">
      <c r="A24" s="232" t="s">
        <v>289</v>
      </c>
      <c r="B24" s="229" t="s">
        <v>292</v>
      </c>
      <c r="C24" s="157">
        <v>2.3239655481529806</v>
      </c>
      <c r="D24" s="128">
        <v>1.9192115463519943</v>
      </c>
      <c r="E24" s="128">
        <v>2.7287195499539671</v>
      </c>
      <c r="F24" s="154" t="s">
        <v>108</v>
      </c>
      <c r="G24" s="157">
        <v>2.4273130111363588</v>
      </c>
      <c r="H24" s="128">
        <v>2.0338276571127158</v>
      </c>
      <c r="I24" s="128">
        <v>2.8207983651600022</v>
      </c>
      <c r="J24" s="154" t="s">
        <v>108</v>
      </c>
      <c r="K24" s="157">
        <v>8.8907196228429193</v>
      </c>
      <c r="L24" s="128">
        <v>8.0841012564532555</v>
      </c>
      <c r="M24" s="128">
        <v>9.6973379892325848</v>
      </c>
      <c r="N24" s="154" t="s">
        <v>108</v>
      </c>
      <c r="O24" s="157">
        <v>5.9255498492870968</v>
      </c>
      <c r="P24" s="128">
        <v>5.1496189389176452</v>
      </c>
      <c r="Q24" s="128">
        <v>6.7014807596565484</v>
      </c>
      <c r="R24" s="154" t="s">
        <v>108</v>
      </c>
    </row>
    <row r="25" spans="1:18" ht="14.65" customHeight="1" x14ac:dyDescent="0.35">
      <c r="A25" s="230" t="s">
        <v>293</v>
      </c>
      <c r="B25" s="231" t="s">
        <v>294</v>
      </c>
      <c r="C25" s="155">
        <v>2.2830429494692095</v>
      </c>
      <c r="D25" s="131">
        <v>1.8999100420945521</v>
      </c>
      <c r="E25" s="131">
        <v>2.6661758568438674</v>
      </c>
      <c r="F25" s="156" t="s">
        <v>108</v>
      </c>
      <c r="G25" s="155">
        <v>2.272524314917499</v>
      </c>
      <c r="H25" s="131">
        <v>1.9114325566189319</v>
      </c>
      <c r="I25" s="131">
        <v>2.6336160732160661</v>
      </c>
      <c r="J25" s="156" t="s">
        <v>108</v>
      </c>
      <c r="K25" s="155">
        <v>9.6130476030415117</v>
      </c>
      <c r="L25" s="131">
        <v>8.8263616613339764</v>
      </c>
      <c r="M25" s="131">
        <v>10.399733544749049</v>
      </c>
      <c r="N25" s="156" t="s">
        <v>108</v>
      </c>
      <c r="O25" s="155">
        <v>6.2987091120432366</v>
      </c>
      <c r="P25" s="131">
        <v>5.5375709807970726</v>
      </c>
      <c r="Q25" s="131">
        <v>7.0598472432894006</v>
      </c>
      <c r="R25" s="156" t="s">
        <v>108</v>
      </c>
    </row>
    <row r="26" spans="1:18" ht="14.65" customHeight="1" thickBot="1" x14ac:dyDescent="0.4">
      <c r="A26" s="233" t="s">
        <v>293</v>
      </c>
      <c r="B26" s="234" t="s">
        <v>295</v>
      </c>
      <c r="C26" s="158" t="s">
        <v>361</v>
      </c>
      <c r="D26" s="159">
        <v>1.3572198282862546</v>
      </c>
      <c r="E26" s="159">
        <v>2.9079273339797007</v>
      </c>
      <c r="F26" s="160" t="s">
        <v>110</v>
      </c>
      <c r="G26" s="158">
        <v>2.6187052901371759</v>
      </c>
      <c r="H26" s="159">
        <v>1.8907548631299607</v>
      </c>
      <c r="I26" s="159">
        <v>3.3466557171443916</v>
      </c>
      <c r="J26" s="160" t="s">
        <v>110</v>
      </c>
      <c r="K26" s="158">
        <v>8.0495295536746205</v>
      </c>
      <c r="L26" s="159">
        <v>6.5270853263609947</v>
      </c>
      <c r="M26" s="159">
        <v>9.5719737809882446</v>
      </c>
      <c r="N26" s="160" t="s">
        <v>110</v>
      </c>
      <c r="O26" s="158">
        <v>7.0364854468696922</v>
      </c>
      <c r="P26" s="159">
        <v>5.4226168517175735</v>
      </c>
      <c r="Q26" s="159">
        <v>8.6503540420218101</v>
      </c>
      <c r="R26" s="160" t="s">
        <v>110</v>
      </c>
    </row>
    <row r="28" spans="1:18" s="8" customFormat="1" ht="14.65" customHeight="1" x14ac:dyDescent="0.35">
      <c r="A28" s="6" t="s">
        <v>230</v>
      </c>
      <c r="B28" s="3" t="s">
        <v>362</v>
      </c>
      <c r="D28" s="3"/>
      <c r="E28" s="3"/>
      <c r="F28" s="3"/>
      <c r="G28" s="3"/>
      <c r="H28" s="3"/>
      <c r="I28" s="3"/>
      <c r="J28" s="3"/>
      <c r="K28" s="3"/>
      <c r="L28" s="3"/>
    </row>
    <row r="29" spans="1:18" s="8" customFormat="1" ht="14.65" customHeight="1" x14ac:dyDescent="0.35">
      <c r="A29" s="6" t="s">
        <v>194</v>
      </c>
      <c r="B29" s="3" t="s">
        <v>232</v>
      </c>
      <c r="D29" s="3"/>
      <c r="E29" s="3"/>
      <c r="F29" s="3"/>
      <c r="G29" s="3"/>
      <c r="H29" s="3"/>
      <c r="I29" s="3"/>
      <c r="J29" s="3"/>
      <c r="K29" s="3"/>
      <c r="L29" s="3"/>
    </row>
    <row r="30" spans="1:18" s="8" customFormat="1" ht="14.65" customHeight="1" x14ac:dyDescent="0.35">
      <c r="A30" s="6" t="s">
        <v>196</v>
      </c>
      <c r="B30" s="3" t="s">
        <v>297</v>
      </c>
      <c r="D30" s="3"/>
      <c r="E30" s="3"/>
      <c r="F30" s="3"/>
      <c r="G30" s="3"/>
      <c r="H30" s="3"/>
      <c r="I30" s="3"/>
      <c r="J30" s="3"/>
      <c r="K30" s="3"/>
      <c r="L30" s="3"/>
    </row>
    <row r="31" spans="1:18" s="8" customFormat="1" ht="14.65" customHeight="1" x14ac:dyDescent="0.35">
      <c r="B31" s="8" t="s">
        <v>363</v>
      </c>
      <c r="D31" s="3"/>
      <c r="E31" s="3"/>
      <c r="F31" s="3"/>
      <c r="G31" s="16"/>
      <c r="H31" s="16"/>
      <c r="I31" s="16"/>
      <c r="J31" s="16"/>
      <c r="K31" s="3"/>
      <c r="L31" s="3"/>
    </row>
    <row r="32" spans="1:18" s="8" customFormat="1" ht="14.65" customHeight="1" x14ac:dyDescent="0.35">
      <c r="B32" s="8" t="s">
        <v>364</v>
      </c>
      <c r="D32" s="3"/>
      <c r="E32" s="3"/>
      <c r="F32" s="3"/>
      <c r="G32" s="16"/>
      <c r="H32" s="16"/>
      <c r="I32" s="16"/>
      <c r="J32" s="16"/>
      <c r="K32" s="3"/>
      <c r="L32" s="3"/>
    </row>
    <row r="33" spans="1:12" s="8" customFormat="1" ht="14.65" customHeight="1" x14ac:dyDescent="0.35">
      <c r="B33" s="8" t="s">
        <v>365</v>
      </c>
    </row>
    <row r="34" spans="1:12" s="8" customFormat="1" ht="14.65" customHeight="1" x14ac:dyDescent="0.35">
      <c r="B34" s="8" t="s">
        <v>366</v>
      </c>
    </row>
    <row r="35" spans="1:12" ht="14.65" customHeight="1" x14ac:dyDescent="0.35">
      <c r="B35" s="3" t="s">
        <v>367</v>
      </c>
      <c r="D35" s="11"/>
      <c r="E35" s="11"/>
      <c r="F35" s="11"/>
      <c r="G35" s="11"/>
      <c r="H35" s="11"/>
      <c r="I35" s="11"/>
      <c r="J35" s="11"/>
      <c r="K35" s="12"/>
      <c r="L35" s="3"/>
    </row>
    <row r="36" spans="1:12" ht="14.65" customHeight="1" x14ac:dyDescent="0.35">
      <c r="B36" s="8" t="s">
        <v>202</v>
      </c>
      <c r="C36" s="3"/>
    </row>
    <row r="37" spans="1:12" ht="14.65" customHeight="1" x14ac:dyDescent="0.35">
      <c r="B37" s="8" t="s">
        <v>203</v>
      </c>
    </row>
    <row r="39" spans="1:12" ht="14.65" customHeight="1" x14ac:dyDescent="0.35">
      <c r="A39" s="11"/>
    </row>
  </sheetData>
  <pageMargins left="0.23" right="0.28000000000000003" top="0.75" bottom="0.75" header="0.3" footer="0.3"/>
  <pageSetup scale="7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EB36CC613DED45BF2AC2DC434A4241" ma:contentTypeVersion="5" ma:contentTypeDescription="Create a new document." ma:contentTypeScope="" ma:versionID="c551d3e4c3fef67cad20b280e1881606">
  <xsd:schema xmlns:xsd="http://www.w3.org/2001/XMLSchema" xmlns:xs="http://www.w3.org/2001/XMLSchema" xmlns:p="http://schemas.microsoft.com/office/2006/metadata/properties" xmlns:ns2="d999b745-b2a3-4929-b9b5-3e113bf12528" xmlns:ns3="3d0a9d67-bb2d-4453-9012-77ad4b796589" targetNamespace="http://schemas.microsoft.com/office/2006/metadata/properties" ma:root="true" ma:fieldsID="af64ffbcd1a82853b75b6c92c5160d00" ns2:_="" ns3:_="">
    <xsd:import namespace="d999b745-b2a3-4929-b9b5-3e113bf12528"/>
    <xsd:import namespace="3d0a9d67-bb2d-4453-9012-77ad4b7965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9b745-b2a3-4929-b9b5-3e113bf12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0a9d67-bb2d-4453-9012-77ad4b7965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912DE4-1ECB-44F0-902D-8A227F3C82B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B3E71CC-5839-4C1C-9816-DFBC31C028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9b745-b2a3-4929-b9b5-3e113bf12528"/>
    <ds:schemaRef ds:uri="3d0a9d67-bb2d-4453-9012-77ad4b7965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DC87FD-E887-4DA3-B237-AF34D9F58B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vt:i4>
      </vt:variant>
    </vt:vector>
  </HeadingPairs>
  <TitlesOfParts>
    <vt:vector size="37" baseType="lpstr">
      <vt:lpstr>Contents</vt:lpstr>
      <vt:lpstr>S1</vt:lpstr>
      <vt:lpstr>S2</vt:lpstr>
      <vt:lpstr>S3</vt:lpstr>
      <vt:lpstr>S4</vt:lpstr>
      <vt:lpstr>S5</vt:lpstr>
      <vt:lpstr>S6</vt:lpstr>
      <vt:lpstr>S7</vt:lpstr>
      <vt:lpstr>S8</vt:lpstr>
      <vt:lpstr>S9</vt:lpstr>
      <vt:lpstr>S10</vt:lpstr>
      <vt:lpstr>S11</vt:lpstr>
      <vt:lpstr>S12</vt:lpstr>
      <vt:lpstr>S13</vt:lpstr>
      <vt:lpstr>S14</vt:lpstr>
      <vt:lpstr>S15</vt:lpstr>
      <vt:lpstr>S16</vt:lpstr>
      <vt:lpstr>S17</vt:lpstr>
      <vt:lpstr>S18</vt:lpstr>
      <vt:lpstr>S19</vt:lpstr>
      <vt:lpstr>S20</vt:lpstr>
      <vt:lpstr>S21</vt:lpstr>
      <vt:lpstr>S22</vt:lpstr>
      <vt:lpstr>S23</vt:lpstr>
      <vt:lpstr>S24</vt:lpstr>
      <vt:lpstr>S25</vt:lpstr>
      <vt:lpstr>S26</vt:lpstr>
      <vt:lpstr>S27</vt:lpstr>
      <vt:lpstr>S28</vt:lpstr>
      <vt:lpstr>S29</vt:lpstr>
      <vt:lpstr>S30</vt:lpstr>
      <vt:lpstr>S31</vt:lpstr>
      <vt:lpstr>S32</vt:lpstr>
      <vt:lpstr>S33</vt:lpstr>
      <vt:lpstr>S34</vt:lpstr>
      <vt:lpstr>'S10'!Print_Area</vt:lpstr>
      <vt:lpstr>'S28'!Print_Area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Prevention System Quality Index 2020</dc:title>
  <dc:subject>Cancer Prevention</dc:subject>
  <dc:creator>Ontario Health (Cancer Care Ontario)</dc:creator>
  <cp:keywords>Prevention System Quality Index;PSQI;Cancer Prevention</cp:keywords>
  <dc:description/>
  <cp:lastModifiedBy>Kirby, Penney</cp:lastModifiedBy>
  <cp:revision/>
  <dcterms:created xsi:type="dcterms:W3CDTF">2020-01-04T03:57:30Z</dcterms:created>
  <dcterms:modified xsi:type="dcterms:W3CDTF">2023-10-30T18:00:13Z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0x010100C4EB36CC613DED45BF2AC2DC434A4241</vt:lpwstr>
  </property>
</Properties>
</file>